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15" windowWidth="19440" windowHeight="12195" tabRatio="707" firstSheet="2" activeTab="2"/>
  </bookViews>
  <sheets>
    <sheet name="EW_1st_dzienne" sheetId="1" r:id="rId1"/>
    <sheet name="Brudnopis_1" sheetId="2" r:id="rId2"/>
    <sheet name="EW-I" sheetId="3" r:id="rId3"/>
    <sheet name="EWJA-I-S" sheetId="4" r:id="rId4"/>
    <sheet name="POW-I-S" sheetId="5" r:id="rId5"/>
    <sheet name="RIP-I-S" sheetId="6" r:id="rId6"/>
    <sheet name="EWJA_N" sheetId="7" r:id="rId7"/>
    <sheet name="EW-I-N" sheetId="8" r:id="rId8"/>
    <sheet name="POW-I-N" sheetId="9" r:id="rId9"/>
    <sheet name="RIP-I-N" sheetId="10" r:id="rId10"/>
  </sheets>
  <definedNames>
    <definedName name="_xlnm.Print_Area" localSheetId="1">'Brudnopis_1'!$A$1:$BG$164</definedName>
    <definedName name="_xlnm.Print_Area" localSheetId="0">'EW_1st_dzienne'!$A$1:$BB$148</definedName>
    <definedName name="_xlnm.Print_Area" localSheetId="2">'EW-I'!$A$1:$AY$93</definedName>
    <definedName name="_xlnm.Print_Area" localSheetId="7">'EW-I-N'!$A$1:$AY$96</definedName>
    <definedName name="_xlnm.Print_Area" localSheetId="6">'EWJA_N'!$A$1:$AY$100</definedName>
    <definedName name="_xlnm.Print_Area" localSheetId="3">'EWJA-I-S'!$A$1:$AX$99</definedName>
    <definedName name="_xlnm.Print_Area" localSheetId="8">'POW-I-N'!$A$1:$AY$94</definedName>
    <definedName name="_xlnm.Print_Area" localSheetId="4">'POW-I-S'!$A$1:$AY$94</definedName>
    <definedName name="_xlnm.Print_Area" localSheetId="9">'RIP-I-N'!$A$1:$AY$92</definedName>
    <definedName name="_xlnm.Print_Area" localSheetId="5">'RIP-I-S'!$A$1:$AY$93</definedName>
  </definedNames>
  <calcPr fullCalcOnLoad="1"/>
</workbook>
</file>

<file path=xl/sharedStrings.xml><?xml version="1.0" encoding="utf-8"?>
<sst xmlns="http://schemas.openxmlformats.org/spreadsheetml/2006/main" count="2274" uniqueCount="250">
  <si>
    <t>PAŃSTWOWA  WYŻSZA  SZKOŁA  ZAWODOWA IM. WITELONA</t>
  </si>
  <si>
    <t>PLAN STUDIÓW</t>
  </si>
  <si>
    <t>W LEGNICY</t>
  </si>
  <si>
    <t xml:space="preserve"> </t>
  </si>
  <si>
    <t>Ogółem liczba godzin</t>
  </si>
  <si>
    <t>Liczba godzin zajęć w semestrach</t>
  </si>
  <si>
    <t>L.p.</t>
  </si>
  <si>
    <t>z tego</t>
  </si>
  <si>
    <t>sem  I</t>
  </si>
  <si>
    <t>sem  II</t>
  </si>
  <si>
    <t>sem  III</t>
  </si>
  <si>
    <t>sem  IV</t>
  </si>
  <si>
    <t>sem  V</t>
  </si>
  <si>
    <t>sem VI</t>
  </si>
  <si>
    <t xml:space="preserve">Ogółem </t>
  </si>
  <si>
    <t>W</t>
  </si>
  <si>
    <t xml:space="preserve"> Ć</t>
  </si>
  <si>
    <t>S</t>
  </si>
  <si>
    <t>PZ</t>
  </si>
  <si>
    <t>zoc / E</t>
  </si>
  <si>
    <t>ECTS</t>
  </si>
  <si>
    <t>Ć</t>
  </si>
  <si>
    <t>A.</t>
  </si>
  <si>
    <t>MODUŁY KSZTAŁCENIA OGÓLNEGO</t>
  </si>
  <si>
    <t>Wychowanie fizyczne</t>
  </si>
  <si>
    <t>zoc</t>
  </si>
  <si>
    <t>Technologie informacyjne</t>
  </si>
  <si>
    <t>Ochrona własności intelektualnej</t>
  </si>
  <si>
    <t>Szkolenie biblioteczne</t>
  </si>
  <si>
    <t>Bezpieczeństwo i higiena pracy</t>
  </si>
  <si>
    <t>B.</t>
  </si>
  <si>
    <t>MODUŁY KSZTAŁCENIA PODSTAWOWEGO</t>
  </si>
  <si>
    <t>C.</t>
  </si>
  <si>
    <t xml:space="preserve">MODUŁY KSZTAŁCENIA KIERUNKOWEGO </t>
  </si>
  <si>
    <t>PRAKTYKI ZAWODOWE</t>
  </si>
  <si>
    <t>PRACA DYPLOMOWA</t>
  </si>
  <si>
    <t>LICZBA GODZIN OGÓŁEM</t>
  </si>
  <si>
    <t>Liczba godzin w semestrze</t>
  </si>
  <si>
    <t>Liczba godzin bez praktyk zawodowych</t>
  </si>
  <si>
    <t>Legenda</t>
  </si>
  <si>
    <t>W - wykład</t>
  </si>
  <si>
    <t xml:space="preserve">Ć - ćwiczenia </t>
  </si>
  <si>
    <t>S - seminarium</t>
  </si>
  <si>
    <t xml:space="preserve">    Podpis Dziekana</t>
  </si>
  <si>
    <t>PZ - praktyki zawodowe</t>
  </si>
  <si>
    <t xml:space="preserve">      * - treści do wyboru</t>
  </si>
  <si>
    <t>WYDZIAŁ NAUK SPOŁECZNYCH I HUMANISTYCZNYCH</t>
  </si>
  <si>
    <r>
      <t xml:space="preserve">Profil kształcenia: </t>
    </r>
    <r>
      <rPr>
        <b/>
        <sz val="24"/>
        <rFont val="Times New Roman"/>
        <family val="1"/>
      </rPr>
      <t>praktyczny</t>
    </r>
  </si>
  <si>
    <t>Język obcy - do wyboru</t>
  </si>
  <si>
    <r>
      <t>Kierunek:</t>
    </r>
    <r>
      <rPr>
        <b/>
        <sz val="24"/>
        <rFont val="Times New Roman"/>
        <family val="1"/>
      </rPr>
      <t xml:space="preserve"> Pedagogika </t>
    </r>
  </si>
  <si>
    <t>dla studentów rozpoczynających naukę w roku akademickim 2015/2016</t>
  </si>
  <si>
    <t>Nazwa modułu/przedmiotu</t>
  </si>
  <si>
    <t>Biomedyczne podstawy rozwoju człowieka</t>
  </si>
  <si>
    <t>Psychologia rozwoju człowieka</t>
  </si>
  <si>
    <t>Metody i techniki badań społecznych</t>
  </si>
  <si>
    <t>Psychologia społeczna</t>
  </si>
  <si>
    <t>Komunikacja społeczna</t>
  </si>
  <si>
    <t>Filozoficzne i doktrynalne podstawy pedagogiki</t>
  </si>
  <si>
    <t>Historia wychowania</t>
  </si>
  <si>
    <t>Pedagogika społeczna</t>
  </si>
  <si>
    <t>Teoretyczne podstawy wychowania</t>
  </si>
  <si>
    <t>Teoretyczne podstawy kształcenia</t>
  </si>
  <si>
    <t>Diagnostyka pedagogiczna</t>
  </si>
  <si>
    <t>Wprowadzenie do pedagogiki opiekuńczo-wychowawczej</t>
  </si>
  <si>
    <t>Patologie społeczne</t>
  </si>
  <si>
    <t>Media w edukacji</t>
  </si>
  <si>
    <t>Seminarium dyplomowe</t>
  </si>
  <si>
    <t>WT</t>
  </si>
  <si>
    <t>E</t>
  </si>
  <si>
    <t>WT - warsztaty</t>
  </si>
  <si>
    <t>Liczba godzin w semestrze ogółem</t>
  </si>
  <si>
    <t>Planowanie kariery zawodowej</t>
  </si>
  <si>
    <t>zal</t>
  </si>
  <si>
    <t xml:space="preserve">Wybrane zagadnienia z filozofii i etyki  </t>
  </si>
  <si>
    <t xml:space="preserve">Wprowadzenie do socjologii   </t>
  </si>
  <si>
    <t xml:space="preserve">Socjologia edukacji </t>
  </si>
  <si>
    <t xml:space="preserve">Wprowadzenie do psychologii </t>
  </si>
  <si>
    <t>Podstawy andragogiki</t>
  </si>
  <si>
    <t>Przygotowanie do praktyk zawodowych</t>
  </si>
  <si>
    <t>Podstawy prawa rodzinnego i opiekuńczego</t>
  </si>
  <si>
    <t>Warsztaty umiejętności wychowawczych</t>
  </si>
  <si>
    <t>Podstawy logopedii</t>
  </si>
  <si>
    <t>Pedagogika przedszkolna z metodyką</t>
  </si>
  <si>
    <t>Pedagogika wczesnoszkolna z metodyką</t>
  </si>
  <si>
    <t>Emisja głosu z kulturą żywego słowa</t>
  </si>
  <si>
    <t>Pedagogika zabawy w edukacji przedszkolnej i wczesnoszkolnej</t>
  </si>
  <si>
    <t>Edukacja polonistyczna z metodyką</t>
  </si>
  <si>
    <t>Edukacja matematyczna z metodyką</t>
  </si>
  <si>
    <t>Edukacja środowiskowa z metodyką</t>
  </si>
  <si>
    <t xml:space="preserve">Metodyka wychowania  fizycznego i edukacji  zdrowotnej </t>
  </si>
  <si>
    <t xml:space="preserve">Metodyka edukacji plastycznej i zajęć technicznych </t>
  </si>
  <si>
    <t>Literatura dziecięca</t>
  </si>
  <si>
    <t xml:space="preserve">Metodyka edukacji muzycznej </t>
  </si>
  <si>
    <t>Podstawy pedagogiki specjalnej</t>
  </si>
  <si>
    <t>Wsparcie dziecka ze specjalnymi potrzebami edukacyjnymi</t>
  </si>
  <si>
    <t>Metodyka pracy z grupą</t>
  </si>
  <si>
    <t>Warsztaty w zakresie współpracy przedszkola i szkoły z rodzicami i środowiskiem</t>
  </si>
  <si>
    <t>Rozwijanie sprawności słuchania i mówienia w języku angielskim</t>
  </si>
  <si>
    <t>Rozwijanie sprawności czytania i pisania w języku angielskim</t>
  </si>
  <si>
    <t>Gramatyka praktyczna</t>
  </si>
  <si>
    <t>Fonetyka praktyczna</t>
  </si>
  <si>
    <t>F</t>
  </si>
  <si>
    <t>Konsultacje</t>
  </si>
  <si>
    <t>Razem</t>
  </si>
  <si>
    <t>Godziny kontaktowe</t>
  </si>
  <si>
    <t xml:space="preserve">Zajęcia, ogółem </t>
  </si>
  <si>
    <t>edukacja wczesnoszoklna i wychowanie przedszkolne z językiem angielskim</t>
  </si>
  <si>
    <r>
      <t xml:space="preserve">Specjalności: </t>
    </r>
    <r>
      <rPr>
        <b/>
        <sz val="24"/>
        <rFont val="Times New Roman"/>
        <family val="1"/>
      </rPr>
      <t xml:space="preserve">edukacja wczesnoszoklna i wychowanie przedszkolne </t>
    </r>
  </si>
  <si>
    <t xml:space="preserve">                   </t>
  </si>
  <si>
    <r>
      <t>Studia:</t>
    </r>
    <r>
      <rPr>
        <b/>
        <sz val="24"/>
        <rFont val="Times New Roman"/>
        <family val="1"/>
      </rPr>
      <t xml:space="preserve"> pierwszego stopnia - stacjonarne</t>
    </r>
  </si>
  <si>
    <t xml:space="preserve">MODUŁY KSZTAŁCENIA SPECJALNOŚCIOWEGO </t>
  </si>
  <si>
    <t>D</t>
  </si>
  <si>
    <t>Moduł ogólnouczelniany do wyboru 1*</t>
  </si>
  <si>
    <t>Moduł ogólnouczelniany do wyboru 2*</t>
  </si>
  <si>
    <t>Praktyka 1</t>
  </si>
  <si>
    <t>Praktyka 2</t>
  </si>
  <si>
    <t>Praktyka 3</t>
  </si>
  <si>
    <t>Praktyka 4</t>
  </si>
  <si>
    <t>Praktyka 1 - praktyka ogólnopedagogiczna</t>
  </si>
  <si>
    <t>Praktyka 2 - praktyka obserwacyjno-asystencka</t>
  </si>
  <si>
    <t>Praktyka 3 - praktyka ciągła w przedszkolu i szkole</t>
  </si>
  <si>
    <t>Praktyka 4 - praktyka DODN</t>
  </si>
  <si>
    <t>Praktyka 4*</t>
  </si>
  <si>
    <t xml:space="preserve">Praktyka 4 - praktyka - język angielski w przedszkolu i szkole </t>
  </si>
  <si>
    <t xml:space="preserve">Pedagogika ogólna </t>
  </si>
  <si>
    <t>Metodyka nauczania dzieci języka angielskiego</t>
  </si>
  <si>
    <t>Techniki pracy na lekcjach języka obcego</t>
  </si>
  <si>
    <t>Metodyka zajęć korekcyjno-kompensacyjnych</t>
  </si>
  <si>
    <t>Podstawy terapii pedagogicznej</t>
  </si>
  <si>
    <t>Projektowanie działań edukacyjnych w przedszkolu i szkole</t>
  </si>
  <si>
    <t xml:space="preserve">Podstawy terapii pedagogicznej </t>
  </si>
  <si>
    <t>Projektowanie działań edukacyjnych w szkole i przedszkolu</t>
  </si>
  <si>
    <t>Biegun</t>
  </si>
  <si>
    <t>w</t>
  </si>
  <si>
    <t>cw</t>
  </si>
  <si>
    <t>różnica</t>
  </si>
  <si>
    <t>Wprowadzenie do andragogiki</t>
  </si>
  <si>
    <t>Praca dyplomowa</t>
  </si>
  <si>
    <t>Przedmioty u Bieguna, które usunięto</t>
  </si>
  <si>
    <t>Wprowadzenie do zintegrowanej edukacji wczesnoszkolnej</t>
  </si>
  <si>
    <t>Wybbrane zagadnienia z pedeutologii</t>
  </si>
  <si>
    <t>Podstawy organizacyjno prawne edukacji i wychowania w Polsce</t>
  </si>
  <si>
    <t xml:space="preserve">Psychologia dziecka w wieku przedszkolnym i wczesnoszkolnym </t>
  </si>
  <si>
    <t>Edukacja integracyjna dzieci pełnosprawnych i niepełnosprawnych</t>
  </si>
  <si>
    <t xml:space="preserve">Metodyka wychowania  fizycznego i edukacji zdrowotnej </t>
  </si>
  <si>
    <t xml:space="preserve">Pedagogiczne aspekty opieki i wychwania </t>
  </si>
  <si>
    <t>ECTS_B</t>
  </si>
  <si>
    <t>ECTS_W</t>
  </si>
  <si>
    <t xml:space="preserve">Moduły do wybrou na innym kierunku studiów </t>
  </si>
  <si>
    <t>Psychologia kliniczna</t>
  </si>
  <si>
    <t>Socjologia rodziny</t>
  </si>
  <si>
    <t xml:space="preserve">Podstawy logopedii </t>
  </si>
  <si>
    <t>Edukacja międzykulturowa</t>
  </si>
  <si>
    <t>r</t>
  </si>
  <si>
    <t>Podstawy ergonomii i bhp w pracy pedagoga</t>
  </si>
  <si>
    <t>Łącznie ogólne, podstawowe, kierunkowe- bez seminarium</t>
  </si>
  <si>
    <t>Łączne specjalnościowe, bez praktyk</t>
  </si>
  <si>
    <t>Etyka zawodu nauczyciela</t>
  </si>
  <si>
    <t xml:space="preserve">Organizacja pracy nauczyciela </t>
  </si>
  <si>
    <t>Wprowadzenie do pedeutologii</t>
  </si>
  <si>
    <t xml:space="preserve">Podstawy psychologii klinicznej </t>
  </si>
  <si>
    <t>D.1</t>
  </si>
  <si>
    <t>D 2</t>
  </si>
  <si>
    <t>D 3</t>
  </si>
  <si>
    <t>MODUŁY KSZTAŁCENIA SPECJALNOŚCIOWEGO DLA SPECJALNOCI EW</t>
  </si>
  <si>
    <t>MODUŁY KSZTAŁCENIA SPECJALNOŚCIOWEGO WSPÓLNE DLA  SPECJALNOŚCI EW i EWJA</t>
  </si>
  <si>
    <t>MODUŁY KSZTAŁCENIA SPECJALNOŚCIOWEGO DLA SPECJALNOŚCI EWJA (JĘZYK ANGIELSKI)</t>
  </si>
  <si>
    <t>Biomedyczne podstawy rozwoju i wychowania</t>
  </si>
  <si>
    <t xml:space="preserve">     ** studenci EWiWP z językiem angielskim realizują praktyki w szkole i przedszkolu:  30 godzin  w semestrze 4  oraz 30 godzin w semestrze 6</t>
  </si>
  <si>
    <t>Warsztat: projekty edukacyjne</t>
  </si>
  <si>
    <t>Poradnictwo pedagogiczne dla rodziców i nauczycieli</t>
  </si>
  <si>
    <t>Profilaktyka niedostosowania społecznego</t>
  </si>
  <si>
    <t>Organizacja pracy nauczyciela</t>
  </si>
  <si>
    <t>Warszaty socjoterapeutyczne</t>
  </si>
  <si>
    <t>MODUŁY KSZTAŁCENIA SPECJALNOŚCIOWEGO</t>
  </si>
  <si>
    <t>D.2</t>
  </si>
  <si>
    <t>D.3</t>
  </si>
  <si>
    <r>
      <t xml:space="preserve">Specjalności:  </t>
    </r>
    <r>
      <rPr>
        <b/>
        <sz val="24"/>
        <rFont val="Times New Roman"/>
        <family val="1"/>
      </rPr>
      <t>resocjalizacja i pomoc postpenitencjarna</t>
    </r>
  </si>
  <si>
    <t>Ochrona praw osób odmiennych kulturowo</t>
  </si>
  <si>
    <t>Profilaktyka rozwoju dzieci i młodzieży</t>
  </si>
  <si>
    <t>Pomoc postpenitencjarna w Polsce</t>
  </si>
  <si>
    <t>Teorie niedostosowania społecznego i przestępczości</t>
  </si>
  <si>
    <t>Metodyka pracy resocjalizacyjnej z nieletnim i rodziną</t>
  </si>
  <si>
    <t>Warsztaty budowania lokalnych sieci interwencji i wsparcia</t>
  </si>
  <si>
    <t>Warsztaty metodyczne w pracy z grupą w placówce resocjalizacyjnej</t>
  </si>
  <si>
    <t>Terapia i kształcenie w resocjalizacji</t>
  </si>
  <si>
    <t>Trening umiejętności interpersonalnych</t>
  </si>
  <si>
    <t>Trening zarządzania konfliktem i oporem w grupie wychowawczej</t>
  </si>
  <si>
    <t>Środowiskowe i instytucjonalne działania resocjalizacyjne</t>
  </si>
  <si>
    <t>Pedagogika resocjalizacyjna</t>
  </si>
  <si>
    <t>Metodyka pracy resocjalizacyjnej ze skazanym</t>
  </si>
  <si>
    <t xml:space="preserve">Indywidualny program oddziaływań resocjalizacyjnych </t>
  </si>
  <si>
    <t>Pedagogika penitecjanrna i system postpenitecjarny</t>
  </si>
  <si>
    <t>Warsztaty wczesnej interwencji w środowisku szkolnym i rodzinnym dziecka</t>
  </si>
  <si>
    <t>Pedagogika opiekuńcza</t>
  </si>
  <si>
    <t>Pedagogika zabawy</t>
  </si>
  <si>
    <t>Poradnictwo rodzinne i wychowawcze</t>
  </si>
  <si>
    <t>Metodyka pracy opiekuńczo-wychowawczej</t>
  </si>
  <si>
    <t>Pedagogika rodziny</t>
  </si>
  <si>
    <t xml:space="preserve">Metody terapii dzieci ze specjalnymi potrzebami edukacyjnymi </t>
  </si>
  <si>
    <t>Podstawy opieki i aktywizacji osób starszych</t>
  </si>
  <si>
    <t xml:space="preserve">Wczesne diagnozowanie i wspomaganie rozwoju dziecka </t>
  </si>
  <si>
    <t>Warsztaty socjoterapii</t>
  </si>
  <si>
    <r>
      <t xml:space="preserve">Specjalności: </t>
    </r>
    <r>
      <rPr>
        <b/>
        <sz val="24"/>
        <rFont val="Times New Roman"/>
        <family val="1"/>
      </rPr>
      <t xml:space="preserve"> pedagogika opiekuńczo-wychowawcza</t>
    </r>
  </si>
  <si>
    <t>MODUŁY KSZTAŁCENIA DO WYBORU</t>
  </si>
  <si>
    <t>Metodyka nauczania języka angielskiego w przedszkolu i klasach I-III</t>
  </si>
  <si>
    <t xml:space="preserve">MODUŁY KSZTAŁCENIA:NAUCZANIE JĘZYKA ANGIELSKIEGO W EDUKACJI WCZESNOSZKOLNEJ I PRZEDSZKOLNEJ </t>
  </si>
  <si>
    <t>Moduł ogólnouczelniany do wyboru 1</t>
  </si>
  <si>
    <t>Moduł ogólnouczelniany do wyboru 2</t>
  </si>
  <si>
    <t>Ochrona socjalna rodziny</t>
  </si>
  <si>
    <t>Instytucje i placówki opiekuńczo-wychowawcze</t>
  </si>
  <si>
    <r>
      <t>Studia:</t>
    </r>
    <r>
      <rPr>
        <b/>
        <sz val="24"/>
        <rFont val="Times New Roman"/>
        <family val="1"/>
      </rPr>
      <t xml:space="preserve"> pierwszego stopnia - niestacjonarne</t>
    </r>
  </si>
  <si>
    <t xml:space="preserve">Wykłady do wyboru </t>
  </si>
  <si>
    <t>PNJA Fonetyka praktyczna</t>
  </si>
  <si>
    <t>PNJA Gramatyka praktyczna</t>
  </si>
  <si>
    <t>PNJA Rozwijanie sprawności czytania i pisania w języku angielskim</t>
  </si>
  <si>
    <t>PNJA Rozwijanie sprawności słuchania i mówienia w języku angielskim</t>
  </si>
  <si>
    <r>
      <t xml:space="preserve">Specjalności: </t>
    </r>
    <r>
      <rPr>
        <b/>
        <sz val="24"/>
        <rFont val="Times New Roman"/>
        <family val="1"/>
      </rPr>
      <t>edukacja wczesnoszkolna i wychowanie przedszkolne z językiem angielskim</t>
    </r>
  </si>
  <si>
    <r>
      <t xml:space="preserve">Specjalności: </t>
    </r>
    <r>
      <rPr>
        <b/>
        <sz val="24"/>
        <rFont val="Times New Roman"/>
        <family val="1"/>
      </rPr>
      <t xml:space="preserve">edukacja wczesnoszkolna i wychowanie przedszkolne </t>
    </r>
  </si>
  <si>
    <t>Trening pracy metodą case work w pracy środowiskowej</t>
  </si>
  <si>
    <t>zoc/E</t>
  </si>
  <si>
    <t xml:space="preserve">Seminarium dyplomowe </t>
  </si>
  <si>
    <t>Wykorzystanie technik arteterapeutycznych w pracy opiekuńczo-wychowawczej</t>
  </si>
  <si>
    <t xml:space="preserve">Diagnostyka pedagogiczna w pracy opiekuńczo-wychowawczej </t>
  </si>
  <si>
    <t xml:space="preserve">  </t>
  </si>
  <si>
    <t>Warsztaty logopedyczne</t>
  </si>
  <si>
    <t>Warsztaty pracy z rodziną w kryzysie i z dysfunkcją</t>
  </si>
  <si>
    <t xml:space="preserve">Podstawy prawne i organizacyjne oświaty </t>
  </si>
  <si>
    <t xml:space="preserve">Język obcy - do wyboru </t>
  </si>
  <si>
    <t>Wykłady do wyboru</t>
  </si>
  <si>
    <t xml:space="preserve">Wykłady/przedmioty do wyboru </t>
  </si>
  <si>
    <t xml:space="preserve">MODUŁY KSZTAŁCENIA: NAUCZANIE JĘZYKA ANGIELSKIEGO W EDUKACJI WCZESNOSZKOLNEJ I PRZEDSZKOLNEJ </t>
  </si>
  <si>
    <t>Lektorat języka obcego II</t>
  </si>
  <si>
    <t>Prawne podstawy pracy resocjalizacyjnej i readaptacji</t>
  </si>
  <si>
    <t>Pedagogika penitencjanrna i system postpenitencjarny</t>
  </si>
  <si>
    <t>Planowanie i konstruowanie programów opiekuńczo-wychowawczych i profilaktycznych</t>
  </si>
  <si>
    <t>Załącznik do Uchwały Nr I/124 Rady                                      Wydziału Nauk Społecznych i Humanistycznych                          z dnia 19 czerwca 2015 r.</t>
  </si>
  <si>
    <t xml:space="preserve">Załącznik do Uchwały Nr I/124 Rady                                                     Wydziału Nauk Społecznych i Humanistycznych                               z dnia 19 czerwca 2015 r. </t>
  </si>
  <si>
    <t xml:space="preserve">Załącznik do Uchwały Nr I/124 Rady                                      Wydziału Nauk Społecznych i Humanistycznych                        z dnia 19 czerwca 2015 r. </t>
  </si>
  <si>
    <t xml:space="preserve">Załącznik do Uchwały Nr I/124 Rady                                              Wydziału Nauk Społecznych i Humanistycznych                                 z dnia 19 czerwca 2015 r. </t>
  </si>
  <si>
    <t xml:space="preserve">Załącznik do Uchwały Nr I/124 Rady                                                      Wydziału Nauk Społecznych i Humanistycznych                              z dnia 19 czerwca 2015 r. </t>
  </si>
  <si>
    <t xml:space="preserve">Załącznik do Uchwały Nr I/124 Rady                                      Wydziału Nauk Społecznych i Humanistycznych                               z dnia 19 czerwca 2015 r. </t>
  </si>
  <si>
    <t xml:space="preserve">Załącznik do Uchwały Nr I/124 Rady                                               Wydziału Nauk Społecznych i Humanistycznych                                          z dnia 19 czerwca 2015 r. </t>
  </si>
  <si>
    <t>Wykłady do wyboru 1</t>
  </si>
  <si>
    <t>Wykłady do wyboru 2</t>
  </si>
  <si>
    <t>D.</t>
  </si>
  <si>
    <t>E.</t>
  </si>
  <si>
    <t>F.</t>
  </si>
  <si>
    <t>G.</t>
  </si>
  <si>
    <t xml:space="preserve">Załącznik do Uchwały Nr I/124 Rady                                                                                         Wydziału Nauk Społecznych i Humanistycznych                                                                     z dnia 19 czerwca 2015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</si>
</sst>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5"/>
      <name val="Arial CE"/>
      <family val="0"/>
    </font>
    <font>
      <sz val="24"/>
      <name val="Arial CE"/>
      <family val="0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6"/>
      <name val="Arial CE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sz val="18"/>
      <name val="Arial CE"/>
      <family val="0"/>
    </font>
    <font>
      <u val="single"/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i/>
      <sz val="13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24"/>
      <name val="Arial CE"/>
      <family val="0"/>
    </font>
    <font>
      <b/>
      <sz val="24"/>
      <color indexed="10"/>
      <name val="Times New Roman"/>
      <family val="1"/>
    </font>
    <font>
      <sz val="18"/>
      <color indexed="10"/>
      <name val="Times New Roman"/>
      <family val="1"/>
    </font>
    <font>
      <sz val="17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36"/>
      <name val="Times New Roman"/>
      <family val="1"/>
    </font>
    <font>
      <sz val="18"/>
      <color indexed="36"/>
      <name val="Times New Roman"/>
      <family val="1"/>
    </font>
    <font>
      <b/>
      <i/>
      <sz val="18"/>
      <color indexed="36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sz val="8"/>
      <name val="Arial CE"/>
      <family val="0"/>
    </font>
    <font>
      <sz val="14"/>
      <name val="Arial CE"/>
      <family val="0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/>
      <right style="medium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/>
      <bottom/>
    </border>
    <border>
      <left style="thin"/>
      <right style="double"/>
      <top/>
      <bottom/>
    </border>
    <border>
      <left/>
      <right style="hair"/>
      <top/>
      <bottom/>
    </border>
    <border>
      <left style="medium"/>
      <right style="medium"/>
      <top style="thin"/>
      <bottom style="thin"/>
    </border>
    <border>
      <left style="thin"/>
      <right style="thin"/>
      <top/>
      <bottom style="hair"/>
    </border>
    <border>
      <left style="thin"/>
      <right style="double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double"/>
      <right style="hair"/>
      <top/>
      <bottom/>
    </border>
    <border>
      <left style="hair"/>
      <right style="hair"/>
      <top/>
      <bottom/>
    </border>
    <border>
      <left style="thin"/>
      <right style="medium"/>
      <top/>
      <bottom/>
    </border>
    <border>
      <left style="hair"/>
      <right style="thin"/>
      <top style="hair"/>
      <bottom style="hair"/>
    </border>
    <border>
      <left/>
      <right style="medium"/>
      <top style="hair"/>
      <bottom style="hair"/>
    </border>
    <border>
      <left style="double"/>
      <right style="hair"/>
      <top style="hair"/>
      <bottom style="hair"/>
    </border>
    <border>
      <left/>
      <right/>
      <top style="hair"/>
      <bottom style="hair"/>
    </border>
    <border>
      <left style="double"/>
      <right style="hair"/>
      <top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 style="medium"/>
      <top style="hair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/>
      <top style="hair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hair"/>
      <right/>
      <top/>
      <bottom style="hair"/>
    </border>
    <border>
      <left style="thin"/>
      <right style="medium"/>
      <top style="thin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double"/>
      <top style="hair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hair"/>
      <right style="thin"/>
      <top/>
      <bottom style="hair"/>
    </border>
    <border>
      <left style="thin"/>
      <right style="thin"/>
      <top style="hair"/>
      <bottom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 style="hair"/>
      <bottom style="thin"/>
    </border>
    <border>
      <left/>
      <right style="medium"/>
      <top style="hair"/>
      <bottom style="thin"/>
    </border>
    <border>
      <left style="double"/>
      <right style="hair"/>
      <top style="hair"/>
      <bottom style="thin"/>
    </border>
    <border>
      <left style="thin"/>
      <right style="medium"/>
      <top style="hair"/>
      <bottom style="thin"/>
    </border>
    <border>
      <left style="thin"/>
      <right style="double"/>
      <top style="thin"/>
      <bottom style="thin"/>
    </border>
    <border>
      <left/>
      <right style="hair"/>
      <top style="hair"/>
      <bottom/>
    </border>
    <border>
      <left style="thin"/>
      <right style="double"/>
      <top style="hair"/>
      <bottom/>
    </border>
    <border>
      <left style="double"/>
      <right style="hair"/>
      <top/>
      <bottom style="thin"/>
    </border>
    <border>
      <left style="thin"/>
      <right style="double"/>
      <top/>
      <bottom style="thin"/>
    </border>
    <border>
      <left style="thin"/>
      <right/>
      <top/>
      <bottom style="hair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double"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double"/>
      <top style="medium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double"/>
      <top style="thin"/>
      <bottom/>
    </border>
    <border>
      <left style="hair"/>
      <right/>
      <top/>
      <bottom/>
    </border>
    <border>
      <left style="thin"/>
      <right style="hair"/>
      <top style="hair"/>
      <bottom style="hair"/>
    </border>
    <border>
      <left style="thin"/>
      <right/>
      <top style="hair"/>
      <bottom/>
    </border>
    <border>
      <left style="hair"/>
      <right/>
      <top style="hair"/>
      <bottom/>
    </border>
    <border>
      <left style="thin"/>
      <right style="hair"/>
      <top/>
      <bottom style="hair"/>
    </border>
    <border>
      <left style="medium"/>
      <right style="hair"/>
      <top style="hair"/>
      <bottom style="hair"/>
    </border>
    <border>
      <left style="thin"/>
      <right style="hair"/>
      <top style="hair"/>
      <bottom/>
    </border>
    <border>
      <left style="thin"/>
      <right/>
      <top style="thin"/>
      <bottom style="hair"/>
    </border>
    <border>
      <left style="hair"/>
      <right/>
      <top/>
      <bottom style="thin"/>
    </border>
    <border>
      <left style="double"/>
      <right style="hair"/>
      <top style="hair"/>
      <bottom/>
    </border>
    <border>
      <left style="medium"/>
      <right style="medium"/>
      <top/>
      <bottom style="hair"/>
    </border>
    <border>
      <left/>
      <right style="thin"/>
      <top/>
      <bottom style="hair"/>
    </border>
    <border>
      <left style="medium"/>
      <right style="medium"/>
      <top style="hair"/>
      <bottom style="thin"/>
    </border>
    <border>
      <left/>
      <right style="thin"/>
      <top style="hair"/>
      <bottom style="thin"/>
    </border>
    <border>
      <left style="medium"/>
      <right style="medium"/>
      <top style="hair"/>
      <bottom style="hair"/>
    </border>
    <border>
      <left/>
      <right style="thin"/>
      <top style="hair"/>
      <bottom style="hair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double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7" borderId="2" applyNumberFormat="0" applyAlignment="0" applyProtection="0"/>
    <xf numFmtId="0" fontId="6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9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10" fillId="27" borderId="1" applyNumberFormat="0" applyAlignment="0" applyProtection="0"/>
    <xf numFmtId="9" fontId="0" fillId="0" borderId="0" applyFont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530">
    <xf numFmtId="0" fontId="0" fillId="0" borderId="0" xfId="0" applyAlignment="1">
      <alignment/>
    </xf>
    <xf numFmtId="0" fontId="16" fillId="33" borderId="0" xfId="0" applyFont="1" applyFill="1" applyAlignment="1">
      <alignment horizontal="center"/>
    </xf>
    <xf numFmtId="0" fontId="17" fillId="33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Continuous"/>
    </xf>
    <xf numFmtId="0" fontId="16" fillId="33" borderId="0" xfId="0" applyFont="1" applyFill="1" applyAlignment="1">
      <alignment horizontal="centerContinuous"/>
    </xf>
    <xf numFmtId="0" fontId="18" fillId="33" borderId="0" xfId="0" applyFont="1" applyFill="1" applyAlignment="1">
      <alignment horizontal="center"/>
    </xf>
    <xf numFmtId="0" fontId="17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22" fillId="0" borderId="0" xfId="0" applyFont="1" applyAlignment="1">
      <alignment/>
    </xf>
    <xf numFmtId="0" fontId="23" fillId="33" borderId="0" xfId="0" applyFont="1" applyFill="1" applyAlignment="1">
      <alignment horizontal="center"/>
    </xf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25" fillId="33" borderId="0" xfId="0" applyFont="1" applyFill="1" applyBorder="1" applyAlignment="1">
      <alignment/>
    </xf>
    <xf numFmtId="0" fontId="27" fillId="33" borderId="10" xfId="0" applyFont="1" applyFill="1" applyBorder="1" applyAlignment="1">
      <alignment horizontal="center"/>
    </xf>
    <xf numFmtId="0" fontId="28" fillId="33" borderId="11" xfId="0" applyFont="1" applyFill="1" applyBorder="1" applyAlignment="1">
      <alignment horizontal="left"/>
    </xf>
    <xf numFmtId="0" fontId="27" fillId="0" borderId="11" xfId="0" applyFont="1" applyFill="1" applyBorder="1" applyAlignment="1">
      <alignment/>
    </xf>
    <xf numFmtId="0" fontId="27" fillId="33" borderId="11" xfId="0" applyFont="1" applyFill="1" applyBorder="1" applyAlignment="1">
      <alignment/>
    </xf>
    <xf numFmtId="0" fontId="27" fillId="33" borderId="12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28" fillId="33" borderId="13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/>
    </xf>
    <xf numFmtId="0" fontId="28" fillId="33" borderId="14" xfId="0" applyFont="1" applyFill="1" applyBorder="1" applyAlignment="1">
      <alignment horizontal="center"/>
    </xf>
    <xf numFmtId="0" fontId="31" fillId="33" borderId="0" xfId="0" applyFont="1" applyFill="1" applyBorder="1" applyAlignment="1">
      <alignment/>
    </xf>
    <xf numFmtId="0" fontId="28" fillId="33" borderId="15" xfId="0" applyFont="1" applyFill="1" applyBorder="1" applyAlignment="1">
      <alignment horizontal="center" textRotation="90"/>
    </xf>
    <xf numFmtId="0" fontId="28" fillId="33" borderId="16" xfId="0" applyFont="1" applyFill="1" applyBorder="1" applyAlignment="1">
      <alignment horizontal="center"/>
    </xf>
    <xf numFmtId="0" fontId="28" fillId="33" borderId="17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 textRotation="90"/>
    </xf>
    <xf numFmtId="0" fontId="28" fillId="33" borderId="17" xfId="0" applyFont="1" applyFill="1" applyBorder="1" applyAlignment="1">
      <alignment horizontal="center" textRotation="90"/>
    </xf>
    <xf numFmtId="0" fontId="28" fillId="33" borderId="19" xfId="0" applyFont="1" applyFill="1" applyBorder="1" applyAlignment="1">
      <alignment horizontal="center"/>
    </xf>
    <xf numFmtId="0" fontId="28" fillId="33" borderId="16" xfId="0" applyFont="1" applyFill="1" applyBorder="1" applyAlignment="1">
      <alignment horizontal="center" textRotation="90"/>
    </xf>
    <xf numFmtId="0" fontId="28" fillId="33" borderId="20" xfId="0" applyFont="1" applyFill="1" applyBorder="1" applyAlignment="1">
      <alignment horizontal="center" textRotation="90"/>
    </xf>
    <xf numFmtId="0" fontId="28" fillId="33" borderId="18" xfId="0" applyFont="1" applyFill="1" applyBorder="1" applyAlignment="1">
      <alignment horizontal="center"/>
    </xf>
    <xf numFmtId="0" fontId="28" fillId="33" borderId="21" xfId="0" applyFont="1" applyFill="1" applyBorder="1" applyAlignment="1">
      <alignment horizontal="center" textRotation="90"/>
    </xf>
    <xf numFmtId="0" fontId="29" fillId="0" borderId="0" xfId="0" applyFont="1" applyFill="1" applyBorder="1" applyAlignment="1">
      <alignment/>
    </xf>
    <xf numFmtId="0" fontId="32" fillId="33" borderId="22" xfId="0" applyFont="1" applyFill="1" applyBorder="1" applyAlignment="1">
      <alignment horizontal="center"/>
    </xf>
    <xf numFmtId="0" fontId="32" fillId="33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/>
    </xf>
    <xf numFmtId="0" fontId="20" fillId="33" borderId="25" xfId="0" applyFont="1" applyFill="1" applyBorder="1" applyAlignment="1">
      <alignment horizontal="center"/>
    </xf>
    <xf numFmtId="0" fontId="20" fillId="33" borderId="26" xfId="0" applyFont="1" applyFill="1" applyBorder="1" applyAlignment="1">
      <alignment horizontal="center"/>
    </xf>
    <xf numFmtId="0" fontId="32" fillId="33" borderId="27" xfId="0" applyFont="1" applyFill="1" applyBorder="1" applyAlignment="1">
      <alignment horizontal="center"/>
    </xf>
    <xf numFmtId="0" fontId="32" fillId="33" borderId="28" xfId="0" applyFont="1" applyFill="1" applyBorder="1" applyAlignment="1">
      <alignment horizontal="center"/>
    </xf>
    <xf numFmtId="0" fontId="32" fillId="33" borderId="29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/>
      <protection locked="0"/>
    </xf>
    <xf numFmtId="0" fontId="32" fillId="33" borderId="1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28" fillId="33" borderId="0" xfId="0" applyFont="1" applyFill="1" applyBorder="1" applyAlignment="1">
      <alignment/>
    </xf>
    <xf numFmtId="0" fontId="19" fillId="0" borderId="0" xfId="0" applyFont="1" applyFill="1" applyBorder="1" applyAlignment="1" applyProtection="1">
      <alignment/>
      <protection locked="0"/>
    </xf>
    <xf numFmtId="0" fontId="32" fillId="33" borderId="31" xfId="0" applyFont="1" applyFill="1" applyBorder="1" applyAlignment="1">
      <alignment horizontal="center"/>
    </xf>
    <xf numFmtId="0" fontId="32" fillId="33" borderId="32" xfId="0" applyFont="1" applyFill="1" applyBorder="1" applyAlignment="1">
      <alignment horizontal="center"/>
    </xf>
    <xf numFmtId="0" fontId="32" fillId="33" borderId="33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20" fillId="33" borderId="36" xfId="0" applyFont="1" applyFill="1" applyBorder="1" applyAlignment="1">
      <alignment horizontal="center"/>
    </xf>
    <xf numFmtId="0" fontId="20" fillId="33" borderId="37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32" fillId="33" borderId="38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32" fillId="0" borderId="40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20" fillId="0" borderId="42" xfId="0" applyFont="1" applyFill="1" applyBorder="1" applyAlignment="1">
      <alignment horizontal="center"/>
    </xf>
    <xf numFmtId="0" fontId="32" fillId="0" borderId="27" xfId="0" applyFont="1" applyFill="1" applyBorder="1" applyAlignment="1">
      <alignment horizontal="center"/>
    </xf>
    <xf numFmtId="0" fontId="20" fillId="33" borderId="41" xfId="0" applyFont="1" applyFill="1" applyBorder="1" applyAlignment="1">
      <alignment horizontal="center"/>
    </xf>
    <xf numFmtId="0" fontId="20" fillId="33" borderId="42" xfId="0" applyFont="1" applyFill="1" applyBorder="1" applyAlignment="1">
      <alignment horizontal="center"/>
    </xf>
    <xf numFmtId="0" fontId="20" fillId="33" borderId="43" xfId="0" applyFont="1" applyFill="1" applyBorder="1" applyAlignment="1">
      <alignment horizontal="center"/>
    </xf>
    <xf numFmtId="0" fontId="20" fillId="33" borderId="35" xfId="0" applyFont="1" applyFill="1" applyBorder="1" applyAlignment="1">
      <alignment horizontal="center"/>
    </xf>
    <xf numFmtId="0" fontId="20" fillId="33" borderId="44" xfId="0" applyFont="1" applyFill="1" applyBorder="1" applyAlignment="1">
      <alignment horizontal="center"/>
    </xf>
    <xf numFmtId="0" fontId="20" fillId="0" borderId="45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/>
    </xf>
    <xf numFmtId="0" fontId="32" fillId="33" borderId="47" xfId="0" applyFont="1" applyFill="1" applyBorder="1" applyAlignment="1">
      <alignment horizontal="center"/>
    </xf>
    <xf numFmtId="0" fontId="20" fillId="33" borderId="39" xfId="0" applyFont="1" applyFill="1" applyBorder="1" applyAlignment="1">
      <alignment horizontal="center"/>
    </xf>
    <xf numFmtId="0" fontId="32" fillId="33" borderId="48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left" wrapText="1"/>
    </xf>
    <xf numFmtId="0" fontId="28" fillId="33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29" fillId="33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33" borderId="30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32" fillId="0" borderId="29" xfId="0" applyFont="1" applyFill="1" applyBorder="1" applyAlignment="1">
      <alignment horizontal="center"/>
    </xf>
    <xf numFmtId="0" fontId="32" fillId="0" borderId="38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0" fillId="0" borderId="44" xfId="0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/>
    </xf>
    <xf numFmtId="0" fontId="32" fillId="0" borderId="48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0" fillId="33" borderId="34" xfId="0" applyFont="1" applyFill="1" applyBorder="1" applyAlignment="1">
      <alignment horizontal="center"/>
    </xf>
    <xf numFmtId="0" fontId="32" fillId="33" borderId="49" xfId="0" applyFont="1" applyFill="1" applyBorder="1" applyAlignment="1">
      <alignment horizontal="center"/>
    </xf>
    <xf numFmtId="0" fontId="32" fillId="33" borderId="15" xfId="0" applyFont="1" applyFill="1" applyBorder="1" applyAlignment="1">
      <alignment horizontal="center"/>
    </xf>
    <xf numFmtId="0" fontId="34" fillId="33" borderId="0" xfId="0" applyFont="1" applyFill="1" applyBorder="1" applyAlignment="1">
      <alignment horizontal="left"/>
    </xf>
    <xf numFmtId="0" fontId="34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28" fillId="33" borderId="50" xfId="0" applyFont="1" applyFill="1" applyBorder="1" applyAlignment="1">
      <alignment horizontal="left" vertical="center" wrapText="1"/>
    </xf>
    <xf numFmtId="0" fontId="16" fillId="33" borderId="0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vertical="center" wrapText="1"/>
    </xf>
    <xf numFmtId="3" fontId="28" fillId="0" borderId="51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0" fontId="28" fillId="33" borderId="31" xfId="0" applyFont="1" applyFill="1" applyBorder="1" applyAlignment="1">
      <alignment horizontal="left" vertical="center" wrapText="1"/>
    </xf>
    <xf numFmtId="0" fontId="28" fillId="0" borderId="52" xfId="0" applyFont="1" applyFill="1" applyBorder="1" applyAlignment="1">
      <alignment horizontal="left"/>
    </xf>
    <xf numFmtId="0" fontId="36" fillId="33" borderId="0" xfId="0" applyFont="1" applyFill="1" applyBorder="1" applyAlignment="1">
      <alignment wrapText="1"/>
    </xf>
    <xf numFmtId="3" fontId="16" fillId="33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6" fillId="33" borderId="0" xfId="0" applyFont="1" applyFill="1" applyBorder="1" applyAlignment="1">
      <alignment horizontal="center"/>
    </xf>
    <xf numFmtId="0" fontId="16" fillId="33" borderId="53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center"/>
    </xf>
    <xf numFmtId="0" fontId="37" fillId="33" borderId="0" xfId="0" applyFont="1" applyFill="1" applyBorder="1" applyAlignment="1">
      <alignment/>
    </xf>
    <xf numFmtId="0" fontId="38" fillId="33" borderId="0" xfId="0" applyFont="1" applyFill="1" applyBorder="1" applyAlignment="1">
      <alignment/>
    </xf>
    <xf numFmtId="0" fontId="24" fillId="33" borderId="0" xfId="0" applyFont="1" applyFill="1" applyBorder="1" applyAlignment="1">
      <alignment horizontal="left"/>
    </xf>
    <xf numFmtId="0" fontId="40" fillId="33" borderId="0" xfId="0" applyFont="1" applyFill="1" applyAlignment="1">
      <alignment horizontal="left"/>
    </xf>
    <xf numFmtId="0" fontId="41" fillId="33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left"/>
    </xf>
    <xf numFmtId="0" fontId="42" fillId="33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17" fillId="33" borderId="0" xfId="0" applyFont="1" applyFill="1" applyAlignment="1">
      <alignment horizontal="left"/>
    </xf>
    <xf numFmtId="0" fontId="17" fillId="33" borderId="0" xfId="0" applyFont="1" applyFill="1" applyAlignment="1">
      <alignment horizontal="left" wrapText="1"/>
    </xf>
    <xf numFmtId="0" fontId="18" fillId="33" borderId="0" xfId="0" applyFont="1" applyFill="1" applyAlignment="1">
      <alignment horizontal="left" wrapText="1"/>
    </xf>
    <xf numFmtId="0" fontId="45" fillId="33" borderId="0" xfId="0" applyFont="1" applyFill="1" applyAlignment="1">
      <alignment horizontal="left"/>
    </xf>
    <xf numFmtId="0" fontId="16" fillId="33" borderId="0" xfId="0" applyFont="1" applyFill="1" applyBorder="1" applyAlignment="1">
      <alignment/>
    </xf>
    <xf numFmtId="0" fontId="44" fillId="0" borderId="0" xfId="0" applyFont="1" applyAlignment="1">
      <alignment/>
    </xf>
    <xf numFmtId="0" fontId="32" fillId="33" borderId="26" xfId="0" applyFont="1" applyFill="1" applyBorder="1" applyAlignment="1">
      <alignment horizontal="center"/>
    </xf>
    <xf numFmtId="0" fontId="20" fillId="33" borderId="26" xfId="0" applyFont="1" applyFill="1" applyBorder="1" applyAlignment="1">
      <alignment horizontal="left" wrapText="1"/>
    </xf>
    <xf numFmtId="0" fontId="32" fillId="33" borderId="54" xfId="0" applyFont="1" applyFill="1" applyBorder="1" applyAlignment="1">
      <alignment horizontal="center"/>
    </xf>
    <xf numFmtId="0" fontId="20" fillId="33" borderId="55" xfId="0" applyFont="1" applyFill="1" applyBorder="1" applyAlignment="1">
      <alignment horizontal="left" wrapText="1"/>
    </xf>
    <xf numFmtId="0" fontId="20" fillId="0" borderId="26" xfId="0" applyFont="1" applyFill="1" applyBorder="1" applyAlignment="1">
      <alignment horizontal="left" wrapText="1"/>
    </xf>
    <xf numFmtId="0" fontId="20" fillId="33" borderId="0" xfId="0" applyFont="1" applyFill="1" applyBorder="1" applyAlignment="1">
      <alignment horizontal="left" wrapText="1"/>
    </xf>
    <xf numFmtId="0" fontId="20" fillId="33" borderId="42" xfId="0" applyFont="1" applyFill="1" applyBorder="1" applyAlignment="1">
      <alignment horizontal="left" wrapText="1"/>
    </xf>
    <xf numFmtId="0" fontId="20" fillId="33" borderId="42" xfId="0" applyFont="1" applyFill="1" applyBorder="1" applyAlignment="1">
      <alignment wrapText="1"/>
    </xf>
    <xf numFmtId="0" fontId="32" fillId="33" borderId="16" xfId="0" applyFont="1" applyFill="1" applyBorder="1" applyAlignment="1">
      <alignment horizontal="center"/>
    </xf>
    <xf numFmtId="0" fontId="32" fillId="33" borderId="56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32" fillId="26" borderId="54" xfId="0" applyFont="1" applyFill="1" applyBorder="1" applyAlignment="1">
      <alignment horizontal="center"/>
    </xf>
    <xf numFmtId="0" fontId="32" fillId="26" borderId="57" xfId="0" applyFont="1" applyFill="1" applyBorder="1" applyAlignment="1">
      <alignment horizontal="left"/>
    </xf>
    <xf numFmtId="0" fontId="32" fillId="26" borderId="50" xfId="0" applyFont="1" applyFill="1" applyBorder="1" applyAlignment="1">
      <alignment horizontal="center"/>
    </xf>
    <xf numFmtId="0" fontId="32" fillId="26" borderId="51" xfId="0" applyFont="1" applyFill="1" applyBorder="1" applyAlignment="1">
      <alignment horizontal="center"/>
    </xf>
    <xf numFmtId="0" fontId="32" fillId="26" borderId="58" xfId="0" applyFont="1" applyFill="1" applyBorder="1" applyAlignment="1">
      <alignment horizontal="center"/>
    </xf>
    <xf numFmtId="0" fontId="32" fillId="26" borderId="59" xfId="0" applyFont="1" applyFill="1" applyBorder="1" applyAlignment="1">
      <alignment horizontal="center"/>
    </xf>
    <xf numFmtId="0" fontId="32" fillId="26" borderId="60" xfId="0" applyFont="1" applyFill="1" applyBorder="1" applyAlignment="1">
      <alignment horizontal="center"/>
    </xf>
    <xf numFmtId="0" fontId="27" fillId="33" borderId="32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left" wrapText="1"/>
    </xf>
    <xf numFmtId="0" fontId="32" fillId="33" borderId="61" xfId="0" applyFont="1" applyFill="1" applyBorder="1" applyAlignment="1">
      <alignment horizontal="center"/>
    </xf>
    <xf numFmtId="0" fontId="32" fillId="33" borderId="62" xfId="0" applyFont="1" applyFill="1" applyBorder="1" applyAlignment="1">
      <alignment horizontal="center"/>
    </xf>
    <xf numFmtId="0" fontId="32" fillId="33" borderId="63" xfId="0" applyFont="1" applyFill="1" applyBorder="1" applyAlignment="1">
      <alignment horizontal="center"/>
    </xf>
    <xf numFmtId="0" fontId="32" fillId="33" borderId="64" xfId="0" applyFont="1" applyFill="1" applyBorder="1" applyAlignment="1">
      <alignment horizontal="center"/>
    </xf>
    <xf numFmtId="0" fontId="20" fillId="0" borderId="65" xfId="0" applyFont="1" applyFill="1" applyBorder="1" applyAlignment="1">
      <alignment horizontal="center"/>
    </xf>
    <xf numFmtId="0" fontId="20" fillId="33" borderId="65" xfId="0" applyFont="1" applyFill="1" applyBorder="1" applyAlignment="1">
      <alignment horizontal="center"/>
    </xf>
    <xf numFmtId="0" fontId="27" fillId="33" borderId="22" xfId="0" applyFont="1" applyFill="1" applyBorder="1" applyAlignment="1">
      <alignment horizontal="center"/>
    </xf>
    <xf numFmtId="0" fontId="20" fillId="0" borderId="42" xfId="0" applyFont="1" applyFill="1" applyBorder="1" applyAlignment="1">
      <alignment horizontal="left" wrapText="1"/>
    </xf>
    <xf numFmtId="0" fontId="32" fillId="33" borderId="60" xfId="0" applyFont="1" applyFill="1" applyBorder="1" applyAlignment="1">
      <alignment horizontal="center"/>
    </xf>
    <xf numFmtId="0" fontId="32" fillId="33" borderId="66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0" fontId="27" fillId="33" borderId="67" xfId="0" applyFont="1" applyFill="1" applyBorder="1" applyAlignment="1">
      <alignment horizontal="center"/>
    </xf>
    <xf numFmtId="0" fontId="20" fillId="0" borderId="68" xfId="0" applyFont="1" applyFill="1" applyBorder="1" applyAlignment="1">
      <alignment horizontal="left" wrapText="1"/>
    </xf>
    <xf numFmtId="0" fontId="32" fillId="33" borderId="52" xfId="0" applyFont="1" applyFill="1" applyBorder="1" applyAlignment="1">
      <alignment horizontal="center"/>
    </xf>
    <xf numFmtId="0" fontId="32" fillId="33" borderId="18" xfId="0" applyFont="1" applyFill="1" applyBorder="1" applyAlignment="1">
      <alignment horizontal="center"/>
    </xf>
    <xf numFmtId="0" fontId="32" fillId="33" borderId="21" xfId="0" applyFont="1" applyFill="1" applyBorder="1" applyAlignment="1">
      <alignment horizontal="center"/>
    </xf>
    <xf numFmtId="0" fontId="20" fillId="0" borderId="69" xfId="0" applyFont="1" applyFill="1" applyBorder="1" applyAlignment="1">
      <alignment horizontal="center"/>
    </xf>
    <xf numFmtId="0" fontId="20" fillId="0" borderId="70" xfId="0" applyFont="1" applyFill="1" applyBorder="1" applyAlignment="1">
      <alignment horizontal="center"/>
    </xf>
    <xf numFmtId="0" fontId="20" fillId="0" borderId="71" xfId="0" applyFont="1" applyFill="1" applyBorder="1" applyAlignment="1">
      <alignment horizontal="center"/>
    </xf>
    <xf numFmtId="0" fontId="32" fillId="33" borderId="72" xfId="0" applyFont="1" applyFill="1" applyBorder="1" applyAlignment="1">
      <alignment horizontal="center"/>
    </xf>
    <xf numFmtId="0" fontId="20" fillId="33" borderId="69" xfId="0" applyFont="1" applyFill="1" applyBorder="1" applyAlignment="1">
      <alignment horizontal="center"/>
    </xf>
    <xf numFmtId="0" fontId="20" fillId="33" borderId="70" xfId="0" applyFont="1" applyFill="1" applyBorder="1" applyAlignment="1">
      <alignment horizontal="center"/>
    </xf>
    <xf numFmtId="0" fontId="20" fillId="33" borderId="71" xfId="0" applyFont="1" applyFill="1" applyBorder="1" applyAlignment="1">
      <alignment horizontal="center"/>
    </xf>
    <xf numFmtId="0" fontId="32" fillId="33" borderId="67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27" fillId="33" borderId="54" xfId="0" applyFont="1" applyFill="1" applyBorder="1" applyAlignment="1">
      <alignment horizontal="center"/>
    </xf>
    <xf numFmtId="0" fontId="27" fillId="33" borderId="57" xfId="0" applyFont="1" applyFill="1" applyBorder="1" applyAlignment="1">
      <alignment horizontal="center"/>
    </xf>
    <xf numFmtId="0" fontId="27" fillId="33" borderId="73" xfId="0" applyFont="1" applyFill="1" applyBorder="1" applyAlignment="1">
      <alignment horizontal="center"/>
    </xf>
    <xf numFmtId="0" fontId="27" fillId="33" borderId="60" xfId="0" applyFont="1" applyFill="1" applyBorder="1" applyAlignment="1">
      <alignment horizontal="center"/>
    </xf>
    <xf numFmtId="0" fontId="27" fillId="33" borderId="74" xfId="0" applyFont="1" applyFill="1" applyBorder="1" applyAlignment="1">
      <alignment horizontal="center"/>
    </xf>
    <xf numFmtId="0" fontId="27" fillId="33" borderId="75" xfId="0" applyFont="1" applyFill="1" applyBorder="1" applyAlignment="1">
      <alignment horizontal="center"/>
    </xf>
    <xf numFmtId="0" fontId="20" fillId="33" borderId="75" xfId="0" applyFont="1" applyFill="1" applyBorder="1" applyAlignment="1">
      <alignment horizontal="center"/>
    </xf>
    <xf numFmtId="0" fontId="32" fillId="33" borderId="75" xfId="0" applyFont="1" applyFill="1" applyBorder="1" applyAlignment="1">
      <alignment horizontal="center"/>
    </xf>
    <xf numFmtId="0" fontId="32" fillId="33" borderId="76" xfId="0" applyFont="1" applyFill="1" applyBorder="1" applyAlignment="1">
      <alignment horizontal="center"/>
    </xf>
    <xf numFmtId="0" fontId="20" fillId="33" borderId="73" xfId="0" applyFont="1" applyFill="1" applyBorder="1" applyAlignment="1">
      <alignment horizontal="center"/>
    </xf>
    <xf numFmtId="0" fontId="32" fillId="33" borderId="73" xfId="0" applyFont="1" applyFill="1" applyBorder="1" applyAlignment="1">
      <alignment horizontal="center"/>
    </xf>
    <xf numFmtId="0" fontId="27" fillId="33" borderId="77" xfId="0" applyFont="1" applyFill="1" applyBorder="1" applyAlignment="1">
      <alignment horizontal="center"/>
    </xf>
    <xf numFmtId="0" fontId="27" fillId="33" borderId="78" xfId="0" applyFont="1" applyFill="1" applyBorder="1" applyAlignment="1">
      <alignment horizontal="center"/>
    </xf>
    <xf numFmtId="0" fontId="27" fillId="33" borderId="62" xfId="0" applyFont="1" applyFill="1" applyBorder="1" applyAlignment="1">
      <alignment horizontal="center"/>
    </xf>
    <xf numFmtId="0" fontId="27" fillId="33" borderId="63" xfId="0" applyFont="1" applyFill="1" applyBorder="1" applyAlignment="1">
      <alignment horizontal="center"/>
    </xf>
    <xf numFmtId="0" fontId="20" fillId="33" borderId="78" xfId="0" applyFont="1" applyFill="1" applyBorder="1" applyAlignment="1">
      <alignment horizontal="center"/>
    </xf>
    <xf numFmtId="0" fontId="32" fillId="33" borderId="78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2" fillId="26" borderId="13" xfId="0" applyFont="1" applyFill="1" applyBorder="1" applyAlignment="1">
      <alignment horizontal="center"/>
    </xf>
    <xf numFmtId="0" fontId="32" fillId="26" borderId="74" xfId="0" applyFont="1" applyFill="1" applyBorder="1" applyAlignment="1">
      <alignment horizontal="left" wrapText="1"/>
    </xf>
    <xf numFmtId="0" fontId="32" fillId="26" borderId="79" xfId="0" applyFont="1" applyFill="1" applyBorder="1" applyAlignment="1">
      <alignment horizontal="center"/>
    </xf>
    <xf numFmtId="0" fontId="32" fillId="26" borderId="80" xfId="0" applyFont="1" applyFill="1" applyBorder="1" applyAlignment="1">
      <alignment horizontal="center"/>
    </xf>
    <xf numFmtId="0" fontId="32" fillId="26" borderId="81" xfId="0" applyFont="1" applyFill="1" applyBorder="1" applyAlignment="1">
      <alignment horizontal="center"/>
    </xf>
    <xf numFmtId="0" fontId="27" fillId="0" borderId="82" xfId="0" applyFont="1" applyFill="1" applyBorder="1" applyAlignment="1">
      <alignment horizontal="center"/>
    </xf>
    <xf numFmtId="0" fontId="20" fillId="0" borderId="83" xfId="0" applyFont="1" applyFill="1" applyBorder="1" applyAlignment="1">
      <alignment wrapText="1"/>
    </xf>
    <xf numFmtId="0" fontId="20" fillId="0" borderId="84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0" fillId="0" borderId="42" xfId="0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32" fillId="0" borderId="47" xfId="0" applyFont="1" applyFill="1" applyBorder="1" applyAlignment="1">
      <alignment horizontal="center"/>
    </xf>
    <xf numFmtId="0" fontId="32" fillId="33" borderId="85" xfId="0" applyFont="1" applyFill="1" applyBorder="1" applyAlignment="1">
      <alignment horizontal="center"/>
    </xf>
    <xf numFmtId="0" fontId="27" fillId="0" borderId="67" xfId="0" applyFont="1" applyFill="1" applyBorder="1" applyAlignment="1">
      <alignment horizontal="center"/>
    </xf>
    <xf numFmtId="0" fontId="20" fillId="0" borderId="86" xfId="0" applyFont="1" applyFill="1" applyBorder="1" applyAlignment="1">
      <alignment horizontal="center"/>
    </xf>
    <xf numFmtId="0" fontId="20" fillId="0" borderId="87" xfId="0" applyFont="1" applyFill="1" applyBorder="1" applyAlignment="1">
      <alignment horizontal="center"/>
    </xf>
    <xf numFmtId="0" fontId="20" fillId="0" borderId="88" xfId="0" applyFont="1" applyFill="1" applyBorder="1" applyAlignment="1">
      <alignment horizontal="center"/>
    </xf>
    <xf numFmtId="0" fontId="32" fillId="33" borderId="89" xfId="0" applyFont="1" applyFill="1" applyBorder="1" applyAlignment="1">
      <alignment horizontal="center"/>
    </xf>
    <xf numFmtId="0" fontId="20" fillId="33" borderId="90" xfId="0" applyFont="1" applyFill="1" applyBorder="1" applyAlignment="1">
      <alignment horizontal="center"/>
    </xf>
    <xf numFmtId="0" fontId="20" fillId="33" borderId="88" xfId="0" applyFont="1" applyFill="1" applyBorder="1" applyAlignment="1">
      <alignment horizontal="center"/>
    </xf>
    <xf numFmtId="0" fontId="32" fillId="33" borderId="91" xfId="0" applyFont="1" applyFill="1" applyBorder="1" applyAlignment="1">
      <alignment horizontal="center"/>
    </xf>
    <xf numFmtId="0" fontId="32" fillId="26" borderId="73" xfId="0" applyFont="1" applyFill="1" applyBorder="1" applyAlignment="1">
      <alignment horizontal="left" wrapText="1"/>
    </xf>
    <xf numFmtId="0" fontId="32" fillId="26" borderId="92" xfId="0" applyFont="1" applyFill="1" applyBorder="1" applyAlignment="1">
      <alignment horizontal="center"/>
    </xf>
    <xf numFmtId="0" fontId="32" fillId="26" borderId="73" xfId="0" applyFont="1" applyFill="1" applyBorder="1" applyAlignment="1">
      <alignment horizontal="center"/>
    </xf>
    <xf numFmtId="0" fontId="27" fillId="0" borderId="32" xfId="0" applyFont="1" applyFill="1" applyBorder="1" applyAlignment="1">
      <alignment horizontal="center"/>
    </xf>
    <xf numFmtId="0" fontId="32" fillId="0" borderId="28" xfId="0" applyFont="1" applyFill="1" applyBorder="1" applyAlignment="1">
      <alignment horizontal="center"/>
    </xf>
    <xf numFmtId="0" fontId="32" fillId="0" borderId="85" xfId="0" applyFont="1" applyFill="1" applyBorder="1" applyAlignment="1">
      <alignment horizontal="center"/>
    </xf>
    <xf numFmtId="0" fontId="20" fillId="0" borderId="93" xfId="0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0" fontId="32" fillId="0" borderId="94" xfId="0" applyFont="1" applyFill="1" applyBorder="1" applyAlignment="1">
      <alignment horizontal="center"/>
    </xf>
    <xf numFmtId="0" fontId="20" fillId="0" borderId="68" xfId="0" applyFont="1" applyFill="1" applyBorder="1" applyAlignment="1">
      <alignment horizontal="center"/>
    </xf>
    <xf numFmtId="0" fontId="32" fillId="0" borderId="72" xfId="0" applyFont="1" applyFill="1" applyBorder="1" applyAlignment="1">
      <alignment horizontal="center"/>
    </xf>
    <xf numFmtId="0" fontId="32" fillId="0" borderId="91" xfId="0" applyFont="1" applyFill="1" applyBorder="1" applyAlignment="1">
      <alignment horizontal="center"/>
    </xf>
    <xf numFmtId="0" fontId="20" fillId="0" borderId="95" xfId="0" applyFont="1" applyFill="1" applyBorder="1" applyAlignment="1">
      <alignment horizontal="center"/>
    </xf>
    <xf numFmtId="0" fontId="20" fillId="0" borderId="78" xfId="0" applyFont="1" applyFill="1" applyBorder="1" applyAlignment="1">
      <alignment horizontal="center"/>
    </xf>
    <xf numFmtId="0" fontId="32" fillId="0" borderId="64" xfId="0" applyFont="1" applyFill="1" applyBorder="1" applyAlignment="1">
      <alignment horizontal="center"/>
    </xf>
    <xf numFmtId="0" fontId="32" fillId="0" borderId="96" xfId="0" applyFont="1" applyFill="1" applyBorder="1" applyAlignment="1">
      <alignment horizontal="center"/>
    </xf>
    <xf numFmtId="0" fontId="32" fillId="0" borderId="63" xfId="0" applyFont="1" applyFill="1" applyBorder="1" applyAlignment="1">
      <alignment horizontal="center"/>
    </xf>
    <xf numFmtId="0" fontId="32" fillId="26" borderId="66" xfId="0" applyFont="1" applyFill="1" applyBorder="1" applyAlignment="1">
      <alignment horizontal="center"/>
    </xf>
    <xf numFmtId="0" fontId="32" fillId="26" borderId="31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22" xfId="0" applyFont="1" applyFill="1" applyBorder="1" applyAlignment="1">
      <alignment horizontal="center"/>
    </xf>
    <xf numFmtId="0" fontId="27" fillId="33" borderId="97" xfId="0" applyFont="1" applyFill="1" applyBorder="1" applyAlignment="1">
      <alignment horizontal="center"/>
    </xf>
    <xf numFmtId="0" fontId="20" fillId="33" borderId="67" xfId="0" applyFont="1" applyFill="1" applyBorder="1" applyAlignment="1">
      <alignment horizontal="center"/>
    </xf>
    <xf numFmtId="0" fontId="20" fillId="33" borderId="87" xfId="0" applyFont="1" applyFill="1" applyBorder="1" applyAlignment="1">
      <alignment horizontal="center"/>
    </xf>
    <xf numFmtId="0" fontId="32" fillId="26" borderId="10" xfId="0" applyFont="1" applyFill="1" applyBorder="1" applyAlignment="1">
      <alignment horizontal="center"/>
    </xf>
    <xf numFmtId="0" fontId="20" fillId="0" borderId="55" xfId="0" applyFont="1" applyFill="1" applyBorder="1" applyAlignment="1">
      <alignment horizontal="left" wrapText="1"/>
    </xf>
    <xf numFmtId="3" fontId="28" fillId="26" borderId="51" xfId="0" applyNumberFormat="1" applyFont="1" applyFill="1" applyBorder="1" applyAlignment="1">
      <alignment horizontal="center"/>
    </xf>
    <xf numFmtId="9" fontId="34" fillId="33" borderId="0" xfId="0" applyNumberFormat="1" applyFont="1" applyFill="1" applyBorder="1" applyAlignment="1">
      <alignment horizontal="center"/>
    </xf>
    <xf numFmtId="0" fontId="20" fillId="33" borderId="68" xfId="0" applyFont="1" applyFill="1" applyBorder="1" applyAlignment="1">
      <alignment wrapText="1"/>
    </xf>
    <xf numFmtId="0" fontId="32" fillId="33" borderId="98" xfId="0" applyFont="1" applyFill="1" applyBorder="1" applyAlignment="1">
      <alignment horizontal="center"/>
    </xf>
    <xf numFmtId="0" fontId="32" fillId="33" borderId="99" xfId="0" applyFont="1" applyFill="1" applyBorder="1" applyAlignment="1">
      <alignment horizontal="center"/>
    </xf>
    <xf numFmtId="0" fontId="32" fillId="26" borderId="60" xfId="0" applyFont="1" applyFill="1" applyBorder="1" applyAlignment="1">
      <alignment horizontal="left" wrapText="1"/>
    </xf>
    <xf numFmtId="0" fontId="46" fillId="33" borderId="25" xfId="0" applyFont="1" applyFill="1" applyBorder="1" applyAlignment="1">
      <alignment horizontal="center"/>
    </xf>
    <xf numFmtId="0" fontId="46" fillId="33" borderId="35" xfId="0" applyFont="1" applyFill="1" applyBorder="1" applyAlignment="1">
      <alignment horizontal="center"/>
    </xf>
    <xf numFmtId="0" fontId="29" fillId="33" borderId="100" xfId="0" applyFont="1" applyFill="1" applyBorder="1" applyAlignment="1">
      <alignment/>
    </xf>
    <xf numFmtId="0" fontId="29" fillId="33" borderId="101" xfId="0" applyFont="1" applyFill="1" applyBorder="1" applyAlignment="1">
      <alignment/>
    </xf>
    <xf numFmtId="0" fontId="27" fillId="0" borderId="102" xfId="0" applyFont="1" applyFill="1" applyBorder="1" applyAlignment="1">
      <alignment horizontal="center"/>
    </xf>
    <xf numFmtId="0" fontId="20" fillId="0" borderId="65" xfId="0" applyFont="1" applyFill="1" applyBorder="1" applyAlignment="1">
      <alignment horizontal="left" wrapText="1"/>
    </xf>
    <xf numFmtId="0" fontId="20" fillId="33" borderId="84" xfId="0" applyFont="1" applyFill="1" applyBorder="1" applyAlignment="1">
      <alignment horizontal="center"/>
    </xf>
    <xf numFmtId="0" fontId="27" fillId="33" borderId="103" xfId="0" applyFont="1" applyFill="1" applyBorder="1" applyAlignment="1">
      <alignment horizontal="center"/>
    </xf>
    <xf numFmtId="0" fontId="20" fillId="33" borderId="26" xfId="0" applyFont="1" applyFill="1" applyBorder="1" applyAlignment="1">
      <alignment wrapText="1"/>
    </xf>
    <xf numFmtId="0" fontId="32" fillId="33" borderId="103" xfId="0" applyFont="1" applyFill="1" applyBorder="1" applyAlignment="1">
      <alignment horizontal="center"/>
    </xf>
    <xf numFmtId="0" fontId="32" fillId="33" borderId="44" xfId="0" applyFont="1" applyFill="1" applyBorder="1" applyAlignment="1">
      <alignment horizontal="center"/>
    </xf>
    <xf numFmtId="0" fontId="27" fillId="33" borderId="104" xfId="0" applyFont="1" applyFill="1" applyBorder="1" applyAlignment="1">
      <alignment horizontal="center"/>
    </xf>
    <xf numFmtId="0" fontId="20" fillId="33" borderId="95" xfId="0" applyFont="1" applyFill="1" applyBorder="1" applyAlignment="1">
      <alignment horizontal="center"/>
    </xf>
    <xf numFmtId="0" fontId="32" fillId="33" borderId="42" xfId="0" applyFont="1" applyFill="1" applyBorder="1" applyAlignment="1">
      <alignment horizontal="center"/>
    </xf>
    <xf numFmtId="0" fontId="20" fillId="33" borderId="68" xfId="0" applyFont="1" applyFill="1" applyBorder="1" applyAlignment="1">
      <alignment horizontal="center"/>
    </xf>
    <xf numFmtId="0" fontId="32" fillId="26" borderId="11" xfId="0" applyFont="1" applyFill="1" applyBorder="1" applyAlignment="1">
      <alignment horizontal="center"/>
    </xf>
    <xf numFmtId="0" fontId="32" fillId="26" borderId="105" xfId="0" applyFont="1" applyFill="1" applyBorder="1" applyAlignment="1">
      <alignment horizontal="center"/>
    </xf>
    <xf numFmtId="0" fontId="20" fillId="26" borderId="60" xfId="0" applyFont="1" applyFill="1" applyBorder="1" applyAlignment="1">
      <alignment horizontal="center"/>
    </xf>
    <xf numFmtId="0" fontId="20" fillId="26" borderId="92" xfId="0" applyFont="1" applyFill="1" applyBorder="1" applyAlignment="1">
      <alignment horizontal="center"/>
    </xf>
    <xf numFmtId="0" fontId="20" fillId="26" borderId="54" xfId="0" applyFont="1" applyFill="1" applyBorder="1" applyAlignment="1">
      <alignment horizontal="center"/>
    </xf>
    <xf numFmtId="0" fontId="46" fillId="33" borderId="70" xfId="0" applyFont="1" applyFill="1" applyBorder="1" applyAlignment="1">
      <alignment horizontal="center"/>
    </xf>
    <xf numFmtId="0" fontId="20" fillId="26" borderId="106" xfId="0" applyFont="1" applyFill="1" applyBorder="1" applyAlignment="1">
      <alignment horizontal="center"/>
    </xf>
    <xf numFmtId="0" fontId="20" fillId="26" borderId="107" xfId="0" applyFont="1" applyFill="1" applyBorder="1" applyAlignment="1">
      <alignment horizontal="center"/>
    </xf>
    <xf numFmtId="0" fontId="20" fillId="26" borderId="73" xfId="0" applyFont="1" applyFill="1" applyBorder="1" applyAlignment="1">
      <alignment horizontal="center"/>
    </xf>
    <xf numFmtId="0" fontId="20" fillId="26" borderId="108" xfId="0" applyFont="1" applyFill="1" applyBorder="1" applyAlignment="1">
      <alignment horizontal="center"/>
    </xf>
    <xf numFmtId="0" fontId="32" fillId="26" borderId="57" xfId="0" applyFont="1" applyFill="1" applyBorder="1" applyAlignment="1">
      <alignment horizontal="center"/>
    </xf>
    <xf numFmtId="0" fontId="20" fillId="26" borderId="109" xfId="0" applyFont="1" applyFill="1" applyBorder="1" applyAlignment="1">
      <alignment horizontal="center"/>
    </xf>
    <xf numFmtId="3" fontId="28" fillId="26" borderId="50" xfId="0" applyNumberFormat="1" applyFont="1" applyFill="1" applyBorder="1" applyAlignment="1">
      <alignment horizontal="center"/>
    </xf>
    <xf numFmtId="3" fontId="28" fillId="0" borderId="110" xfId="0" applyNumberFormat="1" applyFont="1" applyFill="1" applyBorder="1" applyAlignment="1">
      <alignment horizontal="center"/>
    </xf>
    <xf numFmtId="3" fontId="28" fillId="0" borderId="111" xfId="0" applyNumberFormat="1" applyFont="1" applyFill="1" applyBorder="1" applyAlignment="1">
      <alignment horizontal="center"/>
    </xf>
    <xf numFmtId="0" fontId="16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wrapText="1"/>
    </xf>
    <xf numFmtId="0" fontId="31" fillId="33" borderId="13" xfId="0" applyFont="1" applyFill="1" applyBorder="1" applyAlignment="1">
      <alignment/>
    </xf>
    <xf numFmtId="0" fontId="28" fillId="33" borderId="63" xfId="0" applyFont="1" applyFill="1" applyBorder="1" applyAlignment="1">
      <alignment horizontal="center" textRotation="90"/>
    </xf>
    <xf numFmtId="0" fontId="29" fillId="33" borderId="57" xfId="0" applyFont="1" applyFill="1" applyBorder="1" applyAlignment="1">
      <alignment/>
    </xf>
    <xf numFmtId="0" fontId="29" fillId="33" borderId="73" xfId="0" applyFont="1" applyFill="1" applyBorder="1" applyAlignment="1">
      <alignment/>
    </xf>
    <xf numFmtId="0" fontId="29" fillId="33" borderId="60" xfId="0" applyFont="1" applyFill="1" applyBorder="1" applyAlignment="1">
      <alignment/>
    </xf>
    <xf numFmtId="0" fontId="20" fillId="0" borderId="43" xfId="0" applyFont="1" applyFill="1" applyBorder="1" applyAlignment="1">
      <alignment horizontal="center"/>
    </xf>
    <xf numFmtId="0" fontId="20" fillId="33" borderId="71" xfId="0" applyFont="1" applyFill="1" applyBorder="1" applyAlignment="1">
      <alignment horizontal="left" wrapText="1"/>
    </xf>
    <xf numFmtId="0" fontId="32" fillId="26" borderId="0" xfId="0" applyFont="1" applyFill="1" applyBorder="1" applyAlignment="1">
      <alignment horizontal="center"/>
    </xf>
    <xf numFmtId="3" fontId="28" fillId="34" borderId="51" xfId="0" applyNumberFormat="1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31" fillId="33" borderId="0" xfId="0" applyFont="1" applyFill="1" applyBorder="1" applyAlignment="1">
      <alignment horizontal="left"/>
    </xf>
    <xf numFmtId="0" fontId="32" fillId="26" borderId="112" xfId="0" applyFont="1" applyFill="1" applyBorder="1" applyAlignment="1">
      <alignment horizontal="center"/>
    </xf>
    <xf numFmtId="0" fontId="28" fillId="33" borderId="11" xfId="0" applyFont="1" applyFill="1" applyBorder="1" applyAlignment="1">
      <alignment horizontal="center"/>
    </xf>
    <xf numFmtId="0" fontId="29" fillId="33" borderId="0" xfId="0" applyFont="1" applyFill="1" applyBorder="1" applyAlignment="1">
      <alignment horizontal="center"/>
    </xf>
    <xf numFmtId="0" fontId="20" fillId="0" borderId="54" xfId="0" applyFont="1" applyFill="1" applyBorder="1" applyAlignment="1">
      <alignment horizontal="center" wrapText="1"/>
    </xf>
    <xf numFmtId="0" fontId="20" fillId="33" borderId="54" xfId="0" applyFont="1" applyFill="1" applyBorder="1" applyAlignment="1">
      <alignment horizontal="center" wrapText="1"/>
    </xf>
    <xf numFmtId="0" fontId="32" fillId="33" borderId="57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 wrapText="1"/>
    </xf>
    <xf numFmtId="0" fontId="20" fillId="33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32" fillId="35" borderId="73" xfId="0" applyFont="1" applyFill="1" applyBorder="1" applyAlignment="1">
      <alignment horizontal="center" wrapText="1"/>
    </xf>
    <xf numFmtId="0" fontId="28" fillId="35" borderId="54" xfId="0" applyFont="1" applyFill="1" applyBorder="1" applyAlignment="1">
      <alignment horizontal="center" vertical="center" wrapText="1"/>
    </xf>
    <xf numFmtId="0" fontId="28" fillId="33" borderId="54" xfId="0" applyFont="1" applyFill="1" applyBorder="1" applyAlignment="1">
      <alignment horizontal="center" vertical="center" wrapText="1"/>
    </xf>
    <xf numFmtId="0" fontId="28" fillId="26" borderId="54" xfId="0" applyFont="1" applyFill="1" applyBorder="1" applyAlignment="1">
      <alignment horizontal="center" vertical="center" wrapText="1"/>
    </xf>
    <xf numFmtId="0" fontId="28" fillId="35" borderId="54" xfId="0" applyFont="1" applyFill="1" applyBorder="1" applyAlignment="1">
      <alignment horizontal="center"/>
    </xf>
    <xf numFmtId="0" fontId="28" fillId="26" borderId="54" xfId="0" applyFont="1" applyFill="1" applyBorder="1" applyAlignment="1">
      <alignment horizontal="center"/>
    </xf>
    <xf numFmtId="0" fontId="36" fillId="33" borderId="0" xfId="0" applyFont="1" applyFill="1" applyBorder="1" applyAlignment="1">
      <alignment horizontal="center" wrapText="1"/>
    </xf>
    <xf numFmtId="0" fontId="31" fillId="33" borderId="0" xfId="0" applyFont="1" applyFill="1" applyBorder="1" applyAlignment="1">
      <alignment horizontal="center"/>
    </xf>
    <xf numFmtId="0" fontId="49" fillId="26" borderId="57" xfId="0" applyFont="1" applyFill="1" applyBorder="1" applyAlignment="1">
      <alignment horizontal="center"/>
    </xf>
    <xf numFmtId="0" fontId="28" fillId="33" borderId="98" xfId="0" applyFont="1" applyFill="1" applyBorder="1" applyAlignment="1">
      <alignment horizontal="center" textRotation="90"/>
    </xf>
    <xf numFmtId="0" fontId="32" fillId="35" borderId="54" xfId="0" applyFont="1" applyFill="1" applyBorder="1" applyAlignment="1">
      <alignment horizontal="center" wrapText="1"/>
    </xf>
    <xf numFmtId="0" fontId="28" fillId="36" borderId="76" xfId="0" applyFont="1" applyFill="1" applyBorder="1" applyAlignment="1">
      <alignment horizontal="center"/>
    </xf>
    <xf numFmtId="0" fontId="28" fillId="36" borderId="54" xfId="0" applyFont="1" applyFill="1" applyBorder="1" applyAlignment="1">
      <alignment horizontal="center"/>
    </xf>
    <xf numFmtId="0" fontId="48" fillId="0" borderId="27" xfId="0" applyFont="1" applyFill="1" applyBorder="1" applyAlignment="1">
      <alignment horizontal="center"/>
    </xf>
    <xf numFmtId="0" fontId="48" fillId="36" borderId="60" xfId="0" applyFont="1" applyFill="1" applyBorder="1" applyAlignment="1">
      <alignment horizontal="left" wrapText="1"/>
    </xf>
    <xf numFmtId="0" fontId="48" fillId="36" borderId="73" xfId="0" applyFont="1" applyFill="1" applyBorder="1" applyAlignment="1">
      <alignment horizontal="center" wrapText="1"/>
    </xf>
    <xf numFmtId="0" fontId="32" fillId="37" borderId="57" xfId="0" applyFont="1" applyFill="1" applyBorder="1" applyAlignment="1">
      <alignment horizontal="center"/>
    </xf>
    <xf numFmtId="0" fontId="28" fillId="38" borderId="54" xfId="0" applyFont="1" applyFill="1" applyBorder="1" applyAlignment="1">
      <alignment horizontal="center" vertical="center" wrapText="1"/>
    </xf>
    <xf numFmtId="0" fontId="32" fillId="39" borderId="54" xfId="0" applyFont="1" applyFill="1" applyBorder="1" applyAlignment="1">
      <alignment horizontal="center" wrapText="1"/>
    </xf>
    <xf numFmtId="0" fontId="32" fillId="37" borderId="54" xfId="0" applyFont="1" applyFill="1" applyBorder="1" applyAlignment="1">
      <alignment horizontal="center" wrapText="1"/>
    </xf>
    <xf numFmtId="0" fontId="20" fillId="37" borderId="54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/>
    </xf>
    <xf numFmtId="0" fontId="32" fillId="29" borderId="54" xfId="0" applyFont="1" applyFill="1" applyBorder="1" applyAlignment="1">
      <alignment horizontal="center" wrapText="1"/>
    </xf>
    <xf numFmtId="0" fontId="32" fillId="40" borderId="54" xfId="0" applyFont="1" applyFill="1" applyBorder="1" applyAlignment="1">
      <alignment horizontal="center" wrapText="1"/>
    </xf>
    <xf numFmtId="0" fontId="27" fillId="37" borderId="0" xfId="0" applyFont="1" applyFill="1" applyBorder="1" applyAlignment="1">
      <alignment horizontal="center"/>
    </xf>
    <xf numFmtId="0" fontId="27" fillId="41" borderId="0" xfId="0" applyFont="1" applyFill="1" applyBorder="1" applyAlignment="1">
      <alignment horizontal="center"/>
    </xf>
    <xf numFmtId="0" fontId="27" fillId="41" borderId="22" xfId="0" applyFont="1" applyFill="1" applyBorder="1" applyAlignment="1">
      <alignment horizontal="center"/>
    </xf>
    <xf numFmtId="0" fontId="27" fillId="41" borderId="67" xfId="0" applyFont="1" applyFill="1" applyBorder="1" applyAlignment="1">
      <alignment horizontal="center"/>
    </xf>
    <xf numFmtId="0" fontId="27" fillId="0" borderId="97" xfId="0" applyFont="1" applyFill="1" applyBorder="1" applyAlignment="1">
      <alignment horizontal="center"/>
    </xf>
    <xf numFmtId="0" fontId="49" fillId="37" borderId="0" xfId="0" applyFont="1" applyFill="1" applyBorder="1" applyAlignment="1">
      <alignment horizontal="left" wrapText="1"/>
    </xf>
    <xf numFmtId="0" fontId="50" fillId="37" borderId="0" xfId="0" applyFont="1" applyFill="1" applyBorder="1" applyAlignment="1">
      <alignment horizontal="center" wrapText="1"/>
    </xf>
    <xf numFmtId="0" fontId="51" fillId="34" borderId="0" xfId="0" applyFont="1" applyFill="1" applyBorder="1" applyAlignment="1">
      <alignment horizontal="center" wrapText="1"/>
    </xf>
    <xf numFmtId="0" fontId="50" fillId="34" borderId="0" xfId="0" applyFont="1" applyFill="1" applyBorder="1" applyAlignment="1">
      <alignment horizontal="center" wrapText="1"/>
    </xf>
    <xf numFmtId="0" fontId="50" fillId="0" borderId="54" xfId="0" applyFont="1" applyFill="1" applyBorder="1" applyAlignment="1">
      <alignment horizontal="left" wrapText="1"/>
    </xf>
    <xf numFmtId="0" fontId="50" fillId="0" borderId="54" xfId="0" applyFont="1" applyFill="1" applyBorder="1" applyAlignment="1">
      <alignment horizontal="center" wrapText="1"/>
    </xf>
    <xf numFmtId="0" fontId="50" fillId="40" borderId="54" xfId="0" applyFont="1" applyFill="1" applyBorder="1" applyAlignment="1">
      <alignment horizontal="center" wrapText="1"/>
    </xf>
    <xf numFmtId="0" fontId="50" fillId="37" borderId="54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left" wrapText="1"/>
    </xf>
    <xf numFmtId="0" fontId="49" fillId="0" borderId="54" xfId="0" applyFont="1" applyFill="1" applyBorder="1" applyAlignment="1">
      <alignment horizontal="center" vertical="center" wrapText="1"/>
    </xf>
    <xf numFmtId="0" fontId="49" fillId="0" borderId="54" xfId="0" applyFont="1" applyFill="1" applyBorder="1" applyAlignment="1">
      <alignment vertical="center"/>
    </xf>
    <xf numFmtId="0" fontId="50" fillId="33" borderId="0" xfId="0" applyFont="1" applyFill="1" applyBorder="1" applyAlignment="1">
      <alignment wrapText="1"/>
    </xf>
    <xf numFmtId="0" fontId="50" fillId="33" borderId="0" xfId="0" applyFont="1" applyFill="1" applyBorder="1" applyAlignment="1">
      <alignment horizontal="center" wrapText="1"/>
    </xf>
    <xf numFmtId="0" fontId="50" fillId="35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wrapText="1"/>
    </xf>
    <xf numFmtId="0" fontId="50" fillId="39" borderId="0" xfId="0" applyFont="1" applyFill="1" applyBorder="1" applyAlignment="1">
      <alignment horizontal="center" wrapText="1"/>
    </xf>
    <xf numFmtId="0" fontId="50" fillId="33" borderId="54" xfId="0" applyFont="1" applyFill="1" applyBorder="1" applyAlignment="1">
      <alignment wrapText="1"/>
    </xf>
    <xf numFmtId="0" fontId="50" fillId="33" borderId="54" xfId="0" applyFont="1" applyFill="1" applyBorder="1" applyAlignment="1">
      <alignment horizontal="center" wrapText="1"/>
    </xf>
    <xf numFmtId="0" fontId="50" fillId="35" borderId="54" xfId="0" applyFont="1" applyFill="1" applyBorder="1" applyAlignment="1">
      <alignment horizontal="center" wrapText="1"/>
    </xf>
    <xf numFmtId="0" fontId="49" fillId="37" borderId="74" xfId="0" applyFont="1" applyFill="1" applyBorder="1" applyAlignment="1">
      <alignment horizontal="left" wrapText="1"/>
    </xf>
    <xf numFmtId="0" fontId="49" fillId="37" borderId="75" xfId="0" applyFont="1" applyFill="1" applyBorder="1" applyAlignment="1">
      <alignment horizontal="center" wrapText="1"/>
    </xf>
    <xf numFmtId="0" fontId="49" fillId="26" borderId="54" xfId="0" applyFont="1" applyFill="1" applyBorder="1" applyAlignment="1">
      <alignment horizontal="center"/>
    </xf>
    <xf numFmtId="0" fontId="50" fillId="37" borderId="113" xfId="0" applyFont="1" applyFill="1" applyBorder="1" applyAlignment="1">
      <alignment horizontal="center" wrapText="1"/>
    </xf>
    <xf numFmtId="0" fontId="49" fillId="0" borderId="78" xfId="0" applyFont="1" applyFill="1" applyBorder="1" applyAlignment="1">
      <alignment horizontal="center" wrapText="1"/>
    </xf>
    <xf numFmtId="0" fontId="50" fillId="39" borderId="78" xfId="0" applyFont="1" applyFill="1" applyBorder="1" applyAlignment="1">
      <alignment horizontal="center" wrapText="1"/>
    </xf>
    <xf numFmtId="0" fontId="50" fillId="37" borderId="62" xfId="0" applyFont="1" applyFill="1" applyBorder="1" applyAlignment="1">
      <alignment horizontal="center" wrapText="1"/>
    </xf>
    <xf numFmtId="0" fontId="50" fillId="0" borderId="54" xfId="0" applyFont="1" applyFill="1" applyBorder="1" applyAlignment="1">
      <alignment wrapText="1"/>
    </xf>
    <xf numFmtId="0" fontId="50" fillId="0" borderId="114" xfId="0" applyFont="1" applyFill="1" applyBorder="1" applyAlignment="1">
      <alignment wrapText="1"/>
    </xf>
    <xf numFmtId="0" fontId="50" fillId="0" borderId="77" xfId="0" applyFont="1" applyFill="1" applyBorder="1" applyAlignment="1">
      <alignment wrapText="1"/>
    </xf>
    <xf numFmtId="0" fontId="50" fillId="36" borderId="54" xfId="0" applyFont="1" applyFill="1" applyBorder="1" applyAlignment="1">
      <alignment wrapText="1"/>
    </xf>
    <xf numFmtId="0" fontId="20" fillId="40" borderId="54" xfId="0" applyFont="1" applyFill="1" applyBorder="1" applyAlignment="1">
      <alignment horizontal="center" wrapText="1"/>
    </xf>
    <xf numFmtId="0" fontId="34" fillId="40" borderId="76" xfId="0" applyFont="1" applyFill="1" applyBorder="1" applyAlignment="1">
      <alignment horizontal="center"/>
    </xf>
    <xf numFmtId="0" fontId="28" fillId="40" borderId="76" xfId="0" applyFont="1" applyFill="1" applyBorder="1" applyAlignment="1">
      <alignment horizontal="center"/>
    </xf>
    <xf numFmtId="0" fontId="34" fillId="40" borderId="54" xfId="0" applyFont="1" applyFill="1" applyBorder="1" applyAlignment="1">
      <alignment horizontal="center"/>
    </xf>
    <xf numFmtId="0" fontId="20" fillId="37" borderId="0" xfId="0" applyFont="1" applyFill="1" applyBorder="1" applyAlignment="1">
      <alignment horizontal="center" wrapText="1"/>
    </xf>
    <xf numFmtId="0" fontId="32" fillId="38" borderId="57" xfId="0" applyFont="1" applyFill="1" applyBorder="1" applyAlignment="1">
      <alignment horizontal="center"/>
    </xf>
    <xf numFmtId="0" fontId="32" fillId="38" borderId="74" xfId="0" applyFont="1" applyFill="1" applyBorder="1" applyAlignment="1">
      <alignment horizontal="center"/>
    </xf>
    <xf numFmtId="3" fontId="19" fillId="33" borderId="0" xfId="0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3" fontId="16" fillId="36" borderId="0" xfId="0" applyNumberFormat="1" applyFont="1" applyFill="1" applyBorder="1" applyAlignment="1">
      <alignment horizontal="center" wrapText="1"/>
    </xf>
    <xf numFmtId="0" fontId="20" fillId="0" borderId="26" xfId="0" applyFont="1" applyFill="1" applyBorder="1" applyAlignment="1">
      <alignment wrapText="1"/>
    </xf>
    <xf numFmtId="0" fontId="20" fillId="0" borderId="71" xfId="0" applyFont="1" applyFill="1" applyBorder="1" applyAlignment="1">
      <alignment horizontal="left" wrapText="1"/>
    </xf>
    <xf numFmtId="0" fontId="46" fillId="0" borderId="39" xfId="0" applyFont="1" applyFill="1" applyBorder="1" applyAlignment="1">
      <alignment horizontal="left" wrapText="1"/>
    </xf>
    <xf numFmtId="0" fontId="46" fillId="33" borderId="39" xfId="0" applyFont="1" applyFill="1" applyBorder="1" applyAlignment="1">
      <alignment/>
    </xf>
    <xf numFmtId="0" fontId="46" fillId="33" borderId="39" xfId="0" applyFont="1" applyFill="1" applyBorder="1" applyAlignment="1">
      <alignment horizontal="left" wrapText="1"/>
    </xf>
    <xf numFmtId="0" fontId="46" fillId="33" borderId="39" xfId="0" applyFont="1" applyFill="1" applyBorder="1" applyAlignment="1">
      <alignment wrapText="1"/>
    </xf>
    <xf numFmtId="0" fontId="20" fillId="0" borderId="25" xfId="0" applyFont="1" applyFill="1" applyBorder="1" applyAlignment="1">
      <alignment horizontal="left" wrapText="1"/>
    </xf>
    <xf numFmtId="0" fontId="20" fillId="0" borderId="68" xfId="0" applyFont="1" applyFill="1" applyBorder="1" applyAlignment="1">
      <alignment wrapText="1"/>
    </xf>
    <xf numFmtId="0" fontId="20" fillId="0" borderId="0" xfId="0" applyFont="1" applyFill="1" applyBorder="1" applyAlignment="1">
      <alignment horizontal="left"/>
    </xf>
    <xf numFmtId="0" fontId="32" fillId="0" borderId="60" xfId="0" applyFont="1" applyFill="1" applyBorder="1" applyAlignment="1">
      <alignment horizontal="left" wrapText="1"/>
    </xf>
    <xf numFmtId="0" fontId="32" fillId="26" borderId="105" xfId="0" applyFont="1" applyFill="1" applyBorder="1" applyAlignment="1">
      <alignment horizontal="left" wrapText="1"/>
    </xf>
    <xf numFmtId="0" fontId="20" fillId="0" borderId="35" xfId="0" applyFont="1" applyFill="1" applyBorder="1" applyAlignment="1">
      <alignment horizontal="left" wrapText="1"/>
    </xf>
    <xf numFmtId="0" fontId="32" fillId="26" borderId="54" xfId="0" applyFont="1" applyFill="1" applyBorder="1" applyAlignment="1">
      <alignment horizontal="left" wrapText="1"/>
    </xf>
    <xf numFmtId="0" fontId="32" fillId="33" borderId="115" xfId="0" applyFont="1" applyFill="1" applyBorder="1" applyAlignment="1">
      <alignment horizontal="center"/>
    </xf>
    <xf numFmtId="0" fontId="20" fillId="33" borderId="116" xfId="0" applyFont="1" applyFill="1" applyBorder="1" applyAlignment="1">
      <alignment horizontal="center"/>
    </xf>
    <xf numFmtId="0" fontId="32" fillId="33" borderId="13" xfId="0" applyFont="1" applyFill="1" applyBorder="1" applyAlignment="1">
      <alignment horizontal="center"/>
    </xf>
    <xf numFmtId="0" fontId="19" fillId="33" borderId="25" xfId="0" applyFont="1" applyFill="1" applyBorder="1" applyAlignment="1">
      <alignment/>
    </xf>
    <xf numFmtId="0" fontId="20" fillId="0" borderId="117" xfId="0" applyFont="1" applyFill="1" applyBorder="1" applyAlignment="1">
      <alignment horizontal="left" wrapText="1"/>
    </xf>
    <xf numFmtId="0" fontId="20" fillId="0" borderId="103" xfId="0" applyFont="1" applyFill="1" applyBorder="1" applyAlignment="1">
      <alignment horizontal="left" wrapText="1"/>
    </xf>
    <xf numFmtId="0" fontId="20" fillId="0" borderId="118" xfId="0" applyFont="1" applyFill="1" applyBorder="1" applyAlignment="1">
      <alignment horizontal="left" wrapText="1"/>
    </xf>
    <xf numFmtId="0" fontId="20" fillId="0" borderId="119" xfId="0" applyFont="1" applyFill="1" applyBorder="1" applyAlignment="1">
      <alignment horizontal="center"/>
    </xf>
    <xf numFmtId="0" fontId="32" fillId="33" borderId="94" xfId="0" applyFont="1" applyFill="1" applyBorder="1" applyAlignment="1">
      <alignment horizontal="center"/>
    </xf>
    <xf numFmtId="0" fontId="20" fillId="33" borderId="93" xfId="0" applyFont="1" applyFill="1" applyBorder="1" applyAlignment="1">
      <alignment horizontal="center"/>
    </xf>
    <xf numFmtId="0" fontId="20" fillId="33" borderId="45" xfId="0" applyFont="1" applyFill="1" applyBorder="1" applyAlignment="1">
      <alignment horizontal="center"/>
    </xf>
    <xf numFmtId="0" fontId="20" fillId="33" borderId="119" xfId="0" applyFont="1" applyFill="1" applyBorder="1" applyAlignment="1">
      <alignment horizontal="center"/>
    </xf>
    <xf numFmtId="0" fontId="20" fillId="0" borderId="60" xfId="0" applyFont="1" applyFill="1" applyBorder="1" applyAlignment="1">
      <alignment horizontal="left" wrapText="1"/>
    </xf>
    <xf numFmtId="0" fontId="27" fillId="0" borderId="25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left" vertical="center" wrapText="1"/>
    </xf>
    <xf numFmtId="0" fontId="28" fillId="33" borderId="16" xfId="0" applyFont="1" applyFill="1" applyBorder="1" applyAlignment="1">
      <alignment horizontal="left" vertical="center" wrapText="1"/>
    </xf>
    <xf numFmtId="0" fontId="28" fillId="33" borderId="54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/>
    </xf>
    <xf numFmtId="0" fontId="28" fillId="33" borderId="0" xfId="0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left"/>
    </xf>
    <xf numFmtId="0" fontId="32" fillId="26" borderId="61" xfId="0" applyFont="1" applyFill="1" applyBorder="1" applyAlignment="1">
      <alignment horizontal="center"/>
    </xf>
    <xf numFmtId="0" fontId="20" fillId="0" borderId="120" xfId="0" applyFont="1" applyFill="1" applyBorder="1" applyAlignment="1">
      <alignment horizontal="left" wrapText="1"/>
    </xf>
    <xf numFmtId="0" fontId="20" fillId="0" borderId="117" xfId="0" applyFont="1" applyFill="1" applyBorder="1" applyAlignment="1">
      <alignment wrapText="1"/>
    </xf>
    <xf numFmtId="0" fontId="20" fillId="0" borderId="117" xfId="0" applyFont="1" applyFill="1" applyBorder="1" applyAlignment="1">
      <alignment/>
    </xf>
    <xf numFmtId="2" fontId="20" fillId="0" borderId="103" xfId="0" applyNumberFormat="1" applyFont="1" applyFill="1" applyBorder="1" applyAlignment="1">
      <alignment horizontal="left" wrapText="1"/>
    </xf>
    <xf numFmtId="0" fontId="20" fillId="0" borderId="22" xfId="0" applyFont="1" applyFill="1" applyBorder="1" applyAlignment="1">
      <alignment horizontal="center"/>
    </xf>
    <xf numFmtId="2" fontId="20" fillId="0" borderId="42" xfId="0" applyNumberFormat="1" applyFont="1" applyFill="1" applyBorder="1" applyAlignment="1">
      <alignment wrapText="1"/>
    </xf>
    <xf numFmtId="2" fontId="20" fillId="0" borderId="42" xfId="0" applyNumberFormat="1" applyFont="1" applyFill="1" applyBorder="1" applyAlignment="1">
      <alignment horizontal="left" wrapText="1"/>
    </xf>
    <xf numFmtId="0" fontId="32" fillId="26" borderId="52" xfId="0" applyFont="1" applyFill="1" applyBorder="1" applyAlignment="1">
      <alignment horizontal="center"/>
    </xf>
    <xf numFmtId="0" fontId="32" fillId="26" borderId="56" xfId="0" applyFont="1" applyFill="1" applyBorder="1" applyAlignment="1">
      <alignment horizontal="center"/>
    </xf>
    <xf numFmtId="0" fontId="20" fillId="0" borderId="73" xfId="0" applyFont="1" applyFill="1" applyBorder="1" applyAlignment="1">
      <alignment horizontal="left" wrapText="1"/>
    </xf>
    <xf numFmtId="0" fontId="27" fillId="33" borderId="0" xfId="0" applyFont="1" applyFill="1" applyBorder="1" applyAlignment="1">
      <alignment/>
    </xf>
    <xf numFmtId="0" fontId="19" fillId="33" borderId="42" xfId="0" applyFont="1" applyFill="1" applyBorder="1" applyAlignment="1">
      <alignment/>
    </xf>
    <xf numFmtId="0" fontId="20" fillId="0" borderId="121" xfId="0" applyFont="1" applyFill="1" applyBorder="1" applyAlignment="1">
      <alignment horizontal="center"/>
    </xf>
    <xf numFmtId="0" fontId="20" fillId="0" borderId="122" xfId="0" applyFont="1" applyFill="1" applyBorder="1" applyAlignment="1">
      <alignment horizontal="left" wrapText="1"/>
    </xf>
    <xf numFmtId="0" fontId="32" fillId="0" borderId="49" xfId="0" applyFont="1" applyFill="1" applyBorder="1" applyAlignment="1">
      <alignment horizontal="center"/>
    </xf>
    <xf numFmtId="0" fontId="32" fillId="0" borderId="32" xfId="0" applyFont="1" applyFill="1" applyBorder="1" applyAlignment="1">
      <alignment horizontal="center"/>
    </xf>
    <xf numFmtId="0" fontId="27" fillId="33" borderId="123" xfId="0" applyFont="1" applyFill="1" applyBorder="1" applyAlignment="1">
      <alignment horizontal="center"/>
    </xf>
    <xf numFmtId="0" fontId="20" fillId="0" borderId="123" xfId="0" applyFont="1" applyFill="1" applyBorder="1" applyAlignment="1">
      <alignment horizontal="left" wrapText="1"/>
    </xf>
    <xf numFmtId="0" fontId="20" fillId="0" borderId="103" xfId="0" applyFont="1" applyFill="1" applyBorder="1" applyAlignment="1">
      <alignment wrapText="1"/>
    </xf>
    <xf numFmtId="0" fontId="20" fillId="0" borderId="103" xfId="0" applyFont="1" applyFill="1" applyBorder="1" applyAlignment="1">
      <alignment/>
    </xf>
    <xf numFmtId="0" fontId="20" fillId="0" borderId="124" xfId="0" applyFont="1" applyFill="1" applyBorder="1" applyAlignment="1">
      <alignment horizontal="left" wrapText="1"/>
    </xf>
    <xf numFmtId="0" fontId="20" fillId="0" borderId="27" xfId="0" applyFont="1" applyFill="1" applyBorder="1" applyAlignment="1">
      <alignment wrapText="1"/>
    </xf>
    <xf numFmtId="0" fontId="20" fillId="33" borderId="125" xfId="0" applyFont="1" applyFill="1" applyBorder="1" applyAlignment="1">
      <alignment horizontal="center"/>
    </xf>
    <xf numFmtId="0" fontId="20" fillId="33" borderId="55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left" wrapText="1"/>
    </xf>
    <xf numFmtId="0" fontId="20" fillId="0" borderId="85" xfId="0" applyFont="1" applyFill="1" applyBorder="1" applyAlignment="1">
      <alignment horizontal="center"/>
    </xf>
    <xf numFmtId="0" fontId="20" fillId="0" borderId="48" xfId="0" applyFont="1" applyFill="1" applyBorder="1" applyAlignment="1">
      <alignment wrapText="1"/>
    </xf>
    <xf numFmtId="4" fontId="19" fillId="33" borderId="0" xfId="0" applyNumberFormat="1" applyFont="1" applyFill="1" applyBorder="1" applyAlignment="1">
      <alignment horizontal="center"/>
    </xf>
    <xf numFmtId="2" fontId="53" fillId="33" borderId="0" xfId="0" applyNumberFormat="1" applyFont="1" applyFill="1" applyBorder="1" applyAlignment="1">
      <alignment horizontal="center"/>
    </xf>
    <xf numFmtId="3" fontId="28" fillId="33" borderId="0" xfId="0" applyNumberFormat="1" applyFont="1" applyFill="1" applyBorder="1" applyAlignment="1">
      <alignment horizontal="center"/>
    </xf>
    <xf numFmtId="0" fontId="27" fillId="0" borderId="35" xfId="0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0" fontId="20" fillId="0" borderId="27" xfId="0" applyFont="1" applyFill="1" applyBorder="1" applyAlignment="1">
      <alignment horizontal="left" wrapText="1"/>
    </xf>
    <xf numFmtId="0" fontId="32" fillId="26" borderId="126" xfId="0" applyFont="1" applyFill="1" applyBorder="1" applyAlignment="1">
      <alignment horizontal="center"/>
    </xf>
    <xf numFmtId="0" fontId="32" fillId="33" borderId="127" xfId="0" applyFont="1" applyFill="1" applyBorder="1" applyAlignment="1">
      <alignment horizontal="center"/>
    </xf>
    <xf numFmtId="0" fontId="32" fillId="26" borderId="128" xfId="0" applyFont="1" applyFill="1" applyBorder="1" applyAlignment="1">
      <alignment horizontal="center"/>
    </xf>
    <xf numFmtId="0" fontId="32" fillId="33" borderId="129" xfId="0" applyFont="1" applyFill="1" applyBorder="1" applyAlignment="1">
      <alignment horizontal="center"/>
    </xf>
    <xf numFmtId="0" fontId="32" fillId="26" borderId="130" xfId="0" applyFont="1" applyFill="1" applyBorder="1" applyAlignment="1">
      <alignment horizontal="center"/>
    </xf>
    <xf numFmtId="0" fontId="32" fillId="33" borderId="131" xfId="0" applyFont="1" applyFill="1" applyBorder="1" applyAlignment="1">
      <alignment horizontal="center"/>
    </xf>
    <xf numFmtId="0" fontId="46" fillId="33" borderId="0" xfId="0" applyFont="1" applyFill="1" applyBorder="1" applyAlignment="1">
      <alignment vertical="center" wrapText="1"/>
    </xf>
    <xf numFmtId="3" fontId="32" fillId="0" borderId="16" xfId="0" applyNumberFormat="1" applyFont="1" applyFill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28" fillId="33" borderId="132" xfId="0" applyFont="1" applyFill="1" applyBorder="1" applyAlignment="1">
      <alignment horizontal="center"/>
    </xf>
    <xf numFmtId="0" fontId="28" fillId="33" borderId="73" xfId="0" applyFont="1" applyFill="1" applyBorder="1" applyAlignment="1">
      <alignment horizontal="center"/>
    </xf>
    <xf numFmtId="0" fontId="28" fillId="33" borderId="133" xfId="0" applyFont="1" applyFill="1" applyBorder="1" applyAlignment="1">
      <alignment horizontal="center"/>
    </xf>
    <xf numFmtId="3" fontId="32" fillId="0" borderId="57" xfId="0" applyNumberFormat="1" applyFont="1" applyFill="1" applyBorder="1" applyAlignment="1">
      <alignment horizontal="center"/>
    </xf>
    <xf numFmtId="3" fontId="32" fillId="0" borderId="73" xfId="0" applyNumberFormat="1" applyFont="1" applyFill="1" applyBorder="1" applyAlignment="1">
      <alignment horizontal="center"/>
    </xf>
    <xf numFmtId="3" fontId="32" fillId="0" borderId="60" xfId="0" applyNumberFormat="1" applyFont="1" applyFill="1" applyBorder="1" applyAlignment="1">
      <alignment horizontal="center"/>
    </xf>
    <xf numFmtId="3" fontId="32" fillId="34" borderId="18" xfId="0" applyNumberFormat="1" applyFont="1" applyFill="1" applyBorder="1" applyAlignment="1">
      <alignment horizontal="center"/>
    </xf>
    <xf numFmtId="3" fontId="32" fillId="34" borderId="16" xfId="0" applyNumberFormat="1" applyFont="1" applyFill="1" applyBorder="1" applyAlignment="1">
      <alignment horizontal="center"/>
    </xf>
    <xf numFmtId="3" fontId="28" fillId="0" borderId="134" xfId="0" applyNumberFormat="1" applyFont="1" applyFill="1" applyBorder="1" applyAlignment="1">
      <alignment horizontal="center" vertical="center" wrapText="1"/>
    </xf>
    <xf numFmtId="0" fontId="30" fillId="0" borderId="134" xfId="0" applyFont="1" applyBorder="1" applyAlignment="1">
      <alignment horizontal="center" vertical="center" wrapText="1"/>
    </xf>
    <xf numFmtId="3" fontId="32" fillId="26" borderId="62" xfId="0" applyNumberFormat="1" applyFont="1" applyFill="1" applyBorder="1" applyAlignment="1">
      <alignment horizontal="center"/>
    </xf>
    <xf numFmtId="3" fontId="32" fillId="26" borderId="63" xfId="0" applyNumberFormat="1" applyFont="1" applyFill="1" applyBorder="1" applyAlignment="1">
      <alignment horizontal="center"/>
    </xf>
    <xf numFmtId="0" fontId="39" fillId="33" borderId="55" xfId="0" applyFont="1" applyFill="1" applyBorder="1" applyAlignment="1">
      <alignment horizontal="center"/>
    </xf>
    <xf numFmtId="0" fontId="15" fillId="33" borderId="0" xfId="0" applyFont="1" applyFill="1" applyAlignment="1">
      <alignment horizontal="left"/>
    </xf>
    <xf numFmtId="0" fontId="46" fillId="33" borderId="0" xfId="0" applyFont="1" applyFill="1" applyBorder="1" applyAlignment="1">
      <alignment horizontal="left" vertical="center" wrapText="1"/>
    </xf>
    <xf numFmtId="0" fontId="47" fillId="33" borderId="0" xfId="0" applyFont="1" applyFill="1" applyBorder="1" applyAlignment="1">
      <alignment horizontal="left" vertical="center" wrapText="1"/>
    </xf>
    <xf numFmtId="0" fontId="15" fillId="33" borderId="0" xfId="0" applyFont="1" applyFill="1" applyAlignment="1">
      <alignment horizontal="left" wrapText="1"/>
    </xf>
    <xf numFmtId="0" fontId="21" fillId="0" borderId="0" xfId="0" applyFont="1" applyAlignment="1">
      <alignment wrapText="1"/>
    </xf>
    <xf numFmtId="0" fontId="28" fillId="33" borderId="105" xfId="0" applyFont="1" applyFill="1" applyBorder="1" applyAlignment="1">
      <alignment horizontal="center"/>
    </xf>
    <xf numFmtId="0" fontId="28" fillId="33" borderId="11" xfId="0" applyFont="1" applyFill="1" applyBorder="1" applyAlignment="1">
      <alignment horizontal="center"/>
    </xf>
    <xf numFmtId="0" fontId="28" fillId="33" borderId="135" xfId="0" applyFont="1" applyFill="1" applyBorder="1" applyAlignment="1">
      <alignment horizontal="center"/>
    </xf>
    <xf numFmtId="0" fontId="28" fillId="33" borderId="56" xfId="0" applyFont="1" applyFill="1" applyBorder="1" applyAlignment="1">
      <alignment horizontal="center"/>
    </xf>
    <xf numFmtId="0" fontId="28" fillId="33" borderId="136" xfId="0" applyFont="1" applyFill="1" applyBorder="1" applyAlignment="1">
      <alignment horizontal="center"/>
    </xf>
    <xf numFmtId="0" fontId="28" fillId="33" borderId="137" xfId="0" applyFont="1" applyFill="1" applyBorder="1" applyAlignment="1">
      <alignment horizontal="center"/>
    </xf>
    <xf numFmtId="0" fontId="28" fillId="0" borderId="138" xfId="0" applyFont="1" applyFill="1" applyBorder="1" applyAlignment="1">
      <alignment horizontal="center"/>
    </xf>
    <xf numFmtId="0" fontId="28" fillId="0" borderId="73" xfId="0" applyFont="1" applyFill="1" applyBorder="1" applyAlignment="1">
      <alignment horizontal="center"/>
    </xf>
    <xf numFmtId="0" fontId="28" fillId="0" borderId="133" xfId="0" applyFont="1" applyFill="1" applyBorder="1" applyAlignment="1">
      <alignment horizontal="center"/>
    </xf>
    <xf numFmtId="0" fontId="28" fillId="33" borderId="57" xfId="0" applyFont="1" applyFill="1" applyBorder="1" applyAlignment="1">
      <alignment horizontal="center"/>
    </xf>
    <xf numFmtId="0" fontId="30" fillId="0" borderId="73" xfId="0" applyFont="1" applyBorder="1" applyAlignment="1">
      <alignment/>
    </xf>
    <xf numFmtId="3" fontId="32" fillId="26" borderId="139" xfId="0" applyNumberFormat="1" applyFont="1" applyFill="1" applyBorder="1" applyAlignment="1">
      <alignment horizontal="center"/>
    </xf>
    <xf numFmtId="3" fontId="32" fillId="26" borderId="19" xfId="0" applyNumberFormat="1" applyFont="1" applyFill="1" applyBorder="1" applyAlignment="1">
      <alignment horizontal="center"/>
    </xf>
    <xf numFmtId="3" fontId="32" fillId="26" borderId="18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 vertical="top" wrapText="1"/>
    </xf>
    <xf numFmtId="0" fontId="55" fillId="0" borderId="0" xfId="0" applyFont="1" applyAlignment="1">
      <alignment vertical="top"/>
    </xf>
    <xf numFmtId="3" fontId="17" fillId="26" borderId="140" xfId="0" applyNumberFormat="1" applyFont="1" applyFill="1" applyBorder="1" applyAlignment="1">
      <alignment horizontal="center"/>
    </xf>
    <xf numFmtId="3" fontId="17" fillId="26" borderId="141" xfId="0" applyNumberFormat="1" applyFont="1" applyFill="1" applyBorder="1" applyAlignment="1">
      <alignment horizontal="center"/>
    </xf>
    <xf numFmtId="3" fontId="17" fillId="26" borderId="111" xfId="0" applyNumberFormat="1" applyFont="1" applyFill="1" applyBorder="1" applyAlignment="1">
      <alignment horizontal="center"/>
    </xf>
    <xf numFmtId="3" fontId="32" fillId="0" borderId="100" xfId="0" applyNumberFormat="1" applyFont="1" applyFill="1" applyBorder="1" applyAlignment="1">
      <alignment horizontal="center"/>
    </xf>
    <xf numFmtId="3" fontId="32" fillId="0" borderId="53" xfId="0" applyNumberFormat="1" applyFont="1" applyFill="1" applyBorder="1" applyAlignment="1">
      <alignment horizontal="center"/>
    </xf>
    <xf numFmtId="3" fontId="32" fillId="0" borderId="101" xfId="0" applyNumberFormat="1" applyFont="1" applyFill="1" applyBorder="1" applyAlignment="1">
      <alignment horizontal="center"/>
    </xf>
    <xf numFmtId="3" fontId="16" fillId="0" borderId="100" xfId="0" applyNumberFormat="1" applyFont="1" applyFill="1" applyBorder="1" applyAlignment="1">
      <alignment horizontal="center"/>
    </xf>
    <xf numFmtId="3" fontId="16" fillId="0" borderId="53" xfId="0" applyNumberFormat="1" applyFont="1" applyFill="1" applyBorder="1" applyAlignment="1">
      <alignment horizontal="center"/>
    </xf>
    <xf numFmtId="3" fontId="16" fillId="0" borderId="101" xfId="0" applyNumberFormat="1" applyFont="1" applyFill="1" applyBorder="1" applyAlignment="1">
      <alignment horizontal="center"/>
    </xf>
    <xf numFmtId="3" fontId="52" fillId="26" borderId="140" xfId="0" applyNumberFormat="1" applyFont="1" applyFill="1" applyBorder="1" applyAlignment="1">
      <alignment horizontal="center"/>
    </xf>
    <xf numFmtId="3" fontId="52" fillId="26" borderId="141" xfId="0" applyNumberFormat="1" applyFont="1" applyFill="1" applyBorder="1" applyAlignment="1">
      <alignment horizontal="center"/>
    </xf>
    <xf numFmtId="3" fontId="52" fillId="26" borderId="111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top" wrapText="1"/>
    </xf>
    <xf numFmtId="0" fontId="55" fillId="0" borderId="0" xfId="0" applyFont="1" applyAlignment="1">
      <alignment vertical="top" wrapText="1"/>
    </xf>
    <xf numFmtId="3" fontId="52" fillId="26" borderId="142" xfId="0" applyNumberFormat="1" applyFont="1" applyFill="1" applyBorder="1" applyAlignment="1">
      <alignment horizontal="center"/>
    </xf>
    <xf numFmtId="3" fontId="52" fillId="26" borderId="19" xfId="0" applyNumberFormat="1" applyFont="1" applyFill="1" applyBorder="1" applyAlignment="1">
      <alignment horizontal="center"/>
    </xf>
    <xf numFmtId="3" fontId="52" fillId="26" borderId="143" xfId="0" applyNumberFormat="1" applyFont="1" applyFill="1" applyBorder="1" applyAlignment="1">
      <alignment horizontal="center"/>
    </xf>
    <xf numFmtId="3" fontId="32" fillId="0" borderId="144" xfId="0" applyNumberFormat="1" applyFont="1" applyFill="1" applyBorder="1" applyAlignment="1">
      <alignment horizontal="center"/>
    </xf>
    <xf numFmtId="3" fontId="32" fillId="0" borderId="11" xfId="0" applyNumberFormat="1" applyFont="1" applyFill="1" applyBorder="1" applyAlignment="1">
      <alignment horizontal="center"/>
    </xf>
    <xf numFmtId="3" fontId="32" fillId="0" borderId="12" xfId="0" applyNumberFormat="1" applyFont="1" applyFill="1" applyBorder="1" applyAlignment="1">
      <alignment horizontal="center"/>
    </xf>
    <xf numFmtId="3" fontId="53" fillId="0" borderId="100" xfId="0" applyNumberFormat="1" applyFont="1" applyFill="1" applyBorder="1" applyAlignment="1">
      <alignment horizontal="center"/>
    </xf>
    <xf numFmtId="3" fontId="53" fillId="0" borderId="53" xfId="0" applyNumberFormat="1" applyFont="1" applyFill="1" applyBorder="1" applyAlignment="1">
      <alignment horizontal="center"/>
    </xf>
    <xf numFmtId="3" fontId="53" fillId="0" borderId="101" xfId="0" applyNumberFormat="1" applyFont="1" applyFill="1" applyBorder="1" applyAlignment="1">
      <alignment horizontal="center"/>
    </xf>
    <xf numFmtId="3" fontId="32" fillId="0" borderId="140" xfId="0" applyNumberFormat="1" applyFont="1" applyFill="1" applyBorder="1" applyAlignment="1">
      <alignment horizontal="center"/>
    </xf>
    <xf numFmtId="3" fontId="32" fillId="0" borderId="141" xfId="0" applyNumberFormat="1" applyFont="1" applyFill="1" applyBorder="1" applyAlignment="1">
      <alignment horizontal="center"/>
    </xf>
    <xf numFmtId="3" fontId="32" fillId="0" borderId="111" xfId="0" applyNumberFormat="1" applyFont="1" applyFill="1" applyBorder="1" applyAlignment="1">
      <alignment horizontal="center"/>
    </xf>
    <xf numFmtId="3" fontId="17" fillId="0" borderId="140" xfId="0" applyNumberFormat="1" applyFont="1" applyFill="1" applyBorder="1" applyAlignment="1">
      <alignment horizontal="center"/>
    </xf>
    <xf numFmtId="3" fontId="17" fillId="0" borderId="141" xfId="0" applyNumberFormat="1" applyFont="1" applyFill="1" applyBorder="1" applyAlignment="1">
      <alignment horizontal="center"/>
    </xf>
    <xf numFmtId="3" fontId="17" fillId="0" borderId="111" xfId="0" applyNumberFormat="1" applyFont="1" applyFill="1" applyBorder="1" applyAlignment="1">
      <alignment horizontal="center"/>
    </xf>
    <xf numFmtId="3" fontId="52" fillId="0" borderId="142" xfId="0" applyNumberFormat="1" applyFont="1" applyFill="1" applyBorder="1" applyAlignment="1">
      <alignment horizontal="center"/>
    </xf>
    <xf numFmtId="3" fontId="52" fillId="0" borderId="19" xfId="0" applyNumberFormat="1" applyFont="1" applyFill="1" applyBorder="1" applyAlignment="1">
      <alignment horizontal="center"/>
    </xf>
    <xf numFmtId="3" fontId="52" fillId="0" borderId="143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4">
    <dxf>
      <font>
        <color rgb="FF9C0006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76"/>
  <sheetViews>
    <sheetView view="pageBreakPreview" zoomScale="60" zoomScaleNormal="47" zoomScalePageLayoutView="0" workbookViewId="0" topLeftCell="A52">
      <selection activeCell="C86" sqref="C86:H86"/>
    </sheetView>
  </sheetViews>
  <sheetFormatPr defaultColWidth="9.00390625" defaultRowHeight="12.75"/>
  <cols>
    <col min="1" max="1" width="8.375" style="137" customWidth="1"/>
    <col min="2" max="2" width="125.75390625" style="138" customWidth="1"/>
    <col min="3" max="3" width="15.00390625" style="139" customWidth="1"/>
    <col min="4" max="4" width="10.625" style="139" bestFit="1" customWidth="1"/>
    <col min="5" max="7" width="9.125" style="139" customWidth="1"/>
    <col min="8" max="8" width="16.375" style="139" customWidth="1"/>
    <col min="9" max="10" width="7.25390625" style="140" customWidth="1"/>
    <col min="11" max="14" width="5.75390625" style="140" customWidth="1"/>
    <col min="15" max="15" width="5.75390625" style="141" customWidth="1"/>
    <col min="16" max="17" width="8.875" style="141" customWidth="1"/>
    <col min="18" max="22" width="5.75390625" style="141" customWidth="1"/>
    <col min="23" max="23" width="8.00390625" style="141" customWidth="1"/>
    <col min="24" max="24" width="8.25390625" style="141" customWidth="1"/>
    <col min="25" max="27" width="5.75390625" style="141" customWidth="1"/>
    <col min="28" max="28" width="9.25390625" style="141" customWidth="1"/>
    <col min="29" max="30" width="5.75390625" style="141" customWidth="1"/>
    <col min="31" max="31" width="7.75390625" style="141" customWidth="1"/>
    <col min="32" max="33" width="5.75390625" style="141" customWidth="1"/>
    <col min="34" max="34" width="9.625" style="141" customWidth="1"/>
    <col min="35" max="37" width="5.75390625" style="141" customWidth="1"/>
    <col min="38" max="38" width="7.75390625" style="141" customWidth="1"/>
    <col min="39" max="43" width="5.75390625" style="141" customWidth="1"/>
    <col min="44" max="50" width="6.375" style="141" customWidth="1"/>
    <col min="51" max="51" width="4.125" style="141" customWidth="1"/>
    <col min="52" max="52" width="15.00390625" style="139" customWidth="1"/>
    <col min="53" max="16384" width="9.125" style="141" customWidth="1"/>
  </cols>
  <sheetData>
    <row r="1" spans="1:51" s="9" customFormat="1" ht="30.75" customHeight="1">
      <c r="A1" s="477" t="s">
        <v>0</v>
      </c>
      <c r="B1" s="477"/>
      <c r="C1" s="477"/>
      <c r="D1" s="477"/>
      <c r="E1" s="1"/>
      <c r="F1" s="2"/>
      <c r="G1" s="2"/>
      <c r="H1" s="2"/>
      <c r="I1" s="3"/>
      <c r="J1" s="4" t="s">
        <v>1</v>
      </c>
      <c r="K1" s="5"/>
      <c r="L1" s="5"/>
      <c r="M1" s="5"/>
      <c r="N1" s="5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8"/>
      <c r="AL1" s="8"/>
      <c r="AM1" s="8"/>
      <c r="AN1" s="8"/>
      <c r="AP1" s="478"/>
      <c r="AQ1" s="479"/>
      <c r="AR1" s="479"/>
      <c r="AS1" s="479"/>
      <c r="AT1" s="479"/>
      <c r="AU1" s="479"/>
      <c r="AV1" s="479"/>
      <c r="AW1" s="479"/>
      <c r="AX1" s="479"/>
      <c r="AY1" s="479"/>
    </row>
    <row r="2" spans="1:52" s="9" customFormat="1" ht="24.75" customHeight="1">
      <c r="A2" s="10" t="s">
        <v>2</v>
      </c>
      <c r="B2" s="11"/>
      <c r="C2" s="12"/>
      <c r="D2" s="13"/>
      <c r="E2" s="14"/>
      <c r="G2" s="143"/>
      <c r="H2" s="143"/>
      <c r="I2" s="144"/>
      <c r="J2" s="142" t="s">
        <v>50</v>
      </c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P2" s="479"/>
      <c r="AQ2" s="479"/>
      <c r="AR2" s="479"/>
      <c r="AS2" s="479"/>
      <c r="AT2" s="479"/>
      <c r="AU2" s="479"/>
      <c r="AV2" s="479"/>
      <c r="AW2" s="479"/>
      <c r="AX2" s="479"/>
      <c r="AY2" s="479"/>
      <c r="AZ2" s="12"/>
    </row>
    <row r="3" spans="1:51" s="9" customFormat="1" ht="30.75" customHeight="1">
      <c r="A3" s="480" t="s">
        <v>46</v>
      </c>
      <c r="B3" s="480"/>
      <c r="C3" s="481"/>
      <c r="D3" s="481"/>
      <c r="E3" s="14"/>
      <c r="F3" s="2"/>
      <c r="G3" s="2"/>
      <c r="H3" s="2"/>
      <c r="I3" s="15"/>
      <c r="J3" s="3" t="s">
        <v>49</v>
      </c>
      <c r="K3" s="4"/>
      <c r="L3" s="3"/>
      <c r="M3" s="3"/>
      <c r="N3" s="3"/>
      <c r="O3" s="7"/>
      <c r="P3" s="7"/>
      <c r="Q3" s="6"/>
      <c r="R3" s="6"/>
      <c r="S3" s="16"/>
      <c r="T3" s="16"/>
      <c r="U3" s="7"/>
      <c r="V3" s="17"/>
      <c r="W3" s="6"/>
      <c r="X3" s="7"/>
      <c r="Y3" s="6"/>
      <c r="Z3" s="6"/>
      <c r="AA3" s="6"/>
      <c r="AB3" s="6"/>
      <c r="AC3" s="6"/>
      <c r="AD3" s="17"/>
      <c r="AE3" s="17"/>
      <c r="AF3" s="17"/>
      <c r="AG3" s="17"/>
      <c r="AH3" s="17"/>
      <c r="AI3" s="17"/>
      <c r="AJ3" s="17"/>
      <c r="AP3" s="479"/>
      <c r="AQ3" s="479"/>
      <c r="AR3" s="479"/>
      <c r="AS3" s="479"/>
      <c r="AT3" s="479"/>
      <c r="AU3" s="479"/>
      <c r="AV3" s="479"/>
      <c r="AW3" s="479"/>
      <c r="AX3" s="479"/>
      <c r="AY3" s="479"/>
    </row>
    <row r="4" spans="1:52" s="9" customFormat="1" ht="28.5" customHeight="1">
      <c r="A4" s="18" t="s">
        <v>3</v>
      </c>
      <c r="B4" s="19"/>
      <c r="C4" s="1"/>
      <c r="D4" s="14"/>
      <c r="E4" s="14"/>
      <c r="F4" s="2"/>
      <c r="G4" s="2"/>
      <c r="H4" s="20" t="s">
        <v>108</v>
      </c>
      <c r="I4" s="20"/>
      <c r="J4" s="20" t="s">
        <v>109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308"/>
      <c r="V4" s="308"/>
      <c r="W4" s="308"/>
      <c r="X4" s="308"/>
      <c r="Y4" s="308"/>
      <c r="Z4" s="308"/>
      <c r="AA4" s="308"/>
      <c r="AB4" s="308"/>
      <c r="AC4" s="6"/>
      <c r="AD4" s="17"/>
      <c r="AE4" s="17"/>
      <c r="AF4" s="17"/>
      <c r="AG4" s="17"/>
      <c r="AH4" s="17"/>
      <c r="AI4" s="17"/>
      <c r="AJ4" s="17"/>
      <c r="AP4" s="479"/>
      <c r="AQ4" s="479"/>
      <c r="AR4" s="479"/>
      <c r="AS4" s="479"/>
      <c r="AT4" s="479"/>
      <c r="AU4" s="479"/>
      <c r="AV4" s="479"/>
      <c r="AW4" s="479"/>
      <c r="AX4" s="479"/>
      <c r="AY4" s="479"/>
      <c r="AZ4" s="1"/>
    </row>
    <row r="5" spans="1:52" s="9" customFormat="1" ht="28.5" customHeight="1">
      <c r="A5" s="18"/>
      <c r="B5" s="19"/>
      <c r="C5" s="1"/>
      <c r="D5" s="14"/>
      <c r="E5" s="14"/>
      <c r="F5" s="2"/>
      <c r="G5" s="2"/>
      <c r="H5" s="20"/>
      <c r="I5" s="20"/>
      <c r="J5" s="20" t="s">
        <v>47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21"/>
      <c r="V5" s="21"/>
      <c r="W5" s="21"/>
      <c r="X5" s="21"/>
      <c r="Y5" s="21"/>
      <c r="Z5" s="21"/>
      <c r="AA5" s="21"/>
      <c r="AB5" s="21"/>
      <c r="AC5" s="6"/>
      <c r="AD5" s="17"/>
      <c r="AE5" s="17"/>
      <c r="AF5" s="17"/>
      <c r="AG5" s="17"/>
      <c r="AH5" s="17"/>
      <c r="AI5" s="17"/>
      <c r="AJ5" s="17"/>
      <c r="AP5" s="479"/>
      <c r="AQ5" s="479"/>
      <c r="AR5" s="479"/>
      <c r="AS5" s="479"/>
      <c r="AT5" s="479"/>
      <c r="AU5" s="479"/>
      <c r="AV5" s="479"/>
      <c r="AW5" s="479"/>
      <c r="AX5" s="479"/>
      <c r="AY5" s="479"/>
      <c r="AZ5" s="1"/>
    </row>
    <row r="6" spans="1:52" s="9" customFormat="1" ht="28.5" customHeight="1">
      <c r="A6" s="18"/>
      <c r="B6" s="19"/>
      <c r="C6" s="1"/>
      <c r="D6" s="14"/>
      <c r="E6" s="14"/>
      <c r="F6" s="2"/>
      <c r="G6" s="2"/>
      <c r="H6" s="20"/>
      <c r="I6" s="20"/>
      <c r="J6" s="3" t="s">
        <v>107</v>
      </c>
      <c r="K6" s="20"/>
      <c r="L6" s="20"/>
      <c r="M6" s="20"/>
      <c r="N6" s="17"/>
      <c r="O6" s="20"/>
      <c r="P6" s="142"/>
      <c r="Q6" s="145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5"/>
      <c r="AD6" s="17"/>
      <c r="AE6" s="17"/>
      <c r="AF6" s="17"/>
      <c r="AG6" s="17"/>
      <c r="AH6" s="17"/>
      <c r="AI6" s="17"/>
      <c r="AJ6" s="17"/>
      <c r="AP6" s="479"/>
      <c r="AQ6" s="479"/>
      <c r="AR6" s="479"/>
      <c r="AS6" s="479"/>
      <c r="AT6" s="479"/>
      <c r="AU6" s="479"/>
      <c r="AV6" s="479"/>
      <c r="AW6" s="479"/>
      <c r="AX6" s="479"/>
      <c r="AY6" s="479"/>
      <c r="AZ6" s="1"/>
    </row>
    <row r="7" spans="1:52" s="9" customFormat="1" ht="28.5" customHeight="1">
      <c r="A7" s="18"/>
      <c r="B7" s="19"/>
      <c r="C7" s="1"/>
      <c r="D7" s="14"/>
      <c r="E7" s="14"/>
      <c r="F7" s="2"/>
      <c r="G7" s="2"/>
      <c r="H7" s="20"/>
      <c r="I7" s="20"/>
      <c r="J7" s="3"/>
      <c r="K7" s="20"/>
      <c r="L7" s="20"/>
      <c r="M7" s="20"/>
      <c r="N7" s="4"/>
      <c r="O7" s="20"/>
      <c r="P7" s="142"/>
      <c r="Q7" s="142"/>
      <c r="R7" s="146"/>
      <c r="S7" s="142"/>
      <c r="T7" s="142"/>
      <c r="U7" s="147"/>
      <c r="V7" s="147"/>
      <c r="W7" s="147"/>
      <c r="X7" s="147"/>
      <c r="Y7" s="147"/>
      <c r="Z7" s="147"/>
      <c r="AA7" s="147"/>
      <c r="AB7" s="147"/>
      <c r="AC7" s="6"/>
      <c r="AD7" s="17"/>
      <c r="AE7" s="17"/>
      <c r="AF7" s="17"/>
      <c r="AG7" s="17"/>
      <c r="AH7" s="17"/>
      <c r="AI7" s="17"/>
      <c r="AJ7" s="17"/>
      <c r="AP7" s="479"/>
      <c r="AQ7" s="479"/>
      <c r="AR7" s="479"/>
      <c r="AS7" s="479"/>
      <c r="AT7" s="479"/>
      <c r="AU7" s="479"/>
      <c r="AV7" s="479"/>
      <c r="AW7" s="479"/>
      <c r="AX7" s="479"/>
      <c r="AY7" s="479"/>
      <c r="AZ7" s="1"/>
    </row>
    <row r="8" spans="1:52" s="29" customFormat="1" ht="13.5" thickBot="1">
      <c r="A8" s="22"/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  <c r="O8" s="26"/>
      <c r="P8" s="27"/>
      <c r="Q8" s="27"/>
      <c r="R8" s="27"/>
      <c r="S8" s="27"/>
      <c r="T8" s="27"/>
      <c r="U8" s="27"/>
      <c r="V8" s="27"/>
      <c r="W8" s="27"/>
      <c r="X8" s="27"/>
      <c r="Y8" s="28"/>
      <c r="Z8" s="28"/>
      <c r="AA8" s="28"/>
      <c r="AB8" s="28"/>
      <c r="AC8" s="28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479"/>
      <c r="AQ8" s="479"/>
      <c r="AR8" s="479"/>
      <c r="AS8" s="479"/>
      <c r="AT8" s="479"/>
      <c r="AU8" s="479"/>
      <c r="AV8" s="479"/>
      <c r="AW8" s="479"/>
      <c r="AX8" s="479"/>
      <c r="AY8" s="479"/>
      <c r="AZ8" s="24"/>
    </row>
    <row r="9" spans="1:54" s="35" customFormat="1" ht="20.25">
      <c r="A9" s="30"/>
      <c r="B9" s="31"/>
      <c r="C9" s="482" t="s">
        <v>4</v>
      </c>
      <c r="D9" s="483"/>
      <c r="E9" s="483"/>
      <c r="F9" s="483"/>
      <c r="G9" s="483"/>
      <c r="H9" s="483"/>
      <c r="I9" s="32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 t="s">
        <v>5</v>
      </c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4"/>
      <c r="AZ9" s="301" t="s">
        <v>104</v>
      </c>
      <c r="BA9" s="302"/>
      <c r="BB9" s="303"/>
    </row>
    <row r="10" spans="1:54" s="39" customFormat="1" ht="20.25">
      <c r="A10" s="484" t="s">
        <v>6</v>
      </c>
      <c r="B10" s="486" t="s">
        <v>51</v>
      </c>
      <c r="C10" s="36"/>
      <c r="D10" s="491" t="s">
        <v>7</v>
      </c>
      <c r="E10" s="492"/>
      <c r="F10" s="492"/>
      <c r="G10" s="492"/>
      <c r="H10" s="492"/>
      <c r="I10" s="488" t="s">
        <v>8</v>
      </c>
      <c r="J10" s="489"/>
      <c r="K10" s="489"/>
      <c r="L10" s="489"/>
      <c r="M10" s="489"/>
      <c r="N10" s="489"/>
      <c r="O10" s="490"/>
      <c r="P10" s="37"/>
      <c r="Q10" s="37"/>
      <c r="R10" s="37"/>
      <c r="S10" s="37" t="s">
        <v>9</v>
      </c>
      <c r="T10" s="37"/>
      <c r="U10" s="37"/>
      <c r="V10" s="38"/>
      <c r="W10" s="464" t="s">
        <v>10</v>
      </c>
      <c r="X10" s="465"/>
      <c r="Y10" s="465"/>
      <c r="Z10" s="465"/>
      <c r="AA10" s="465"/>
      <c r="AB10" s="465"/>
      <c r="AC10" s="466"/>
      <c r="AD10" s="464" t="s">
        <v>11</v>
      </c>
      <c r="AE10" s="465"/>
      <c r="AF10" s="465"/>
      <c r="AG10" s="465"/>
      <c r="AH10" s="465"/>
      <c r="AI10" s="465"/>
      <c r="AJ10" s="466"/>
      <c r="AK10" s="464" t="s">
        <v>12</v>
      </c>
      <c r="AL10" s="465"/>
      <c r="AM10" s="465"/>
      <c r="AN10" s="465"/>
      <c r="AO10" s="465"/>
      <c r="AP10" s="465"/>
      <c r="AQ10" s="466"/>
      <c r="AR10" s="464" t="s">
        <v>13</v>
      </c>
      <c r="AS10" s="465"/>
      <c r="AT10" s="465"/>
      <c r="AU10" s="465"/>
      <c r="AV10" s="465"/>
      <c r="AW10" s="465"/>
      <c r="AX10" s="466"/>
      <c r="AZ10" s="36"/>
      <c r="BA10" s="299"/>
      <c r="BB10" s="299"/>
    </row>
    <row r="11" spans="1:54" s="35" customFormat="1" ht="119.25" thickBot="1">
      <c r="A11" s="485"/>
      <c r="B11" s="487"/>
      <c r="C11" s="40" t="s">
        <v>14</v>
      </c>
      <c r="D11" s="41" t="s">
        <v>15</v>
      </c>
      <c r="E11" s="41" t="s">
        <v>16</v>
      </c>
      <c r="F11" s="41" t="s">
        <v>17</v>
      </c>
      <c r="G11" s="41" t="s">
        <v>67</v>
      </c>
      <c r="H11" s="42" t="s">
        <v>18</v>
      </c>
      <c r="I11" s="43" t="s">
        <v>15</v>
      </c>
      <c r="J11" s="44" t="s">
        <v>16</v>
      </c>
      <c r="K11" s="44" t="s">
        <v>17</v>
      </c>
      <c r="L11" s="44" t="s">
        <v>67</v>
      </c>
      <c r="M11" s="44" t="s">
        <v>18</v>
      </c>
      <c r="N11" s="45" t="s">
        <v>19</v>
      </c>
      <c r="O11" s="46" t="s">
        <v>20</v>
      </c>
      <c r="P11" s="47" t="s">
        <v>15</v>
      </c>
      <c r="Q11" s="41" t="s">
        <v>21</v>
      </c>
      <c r="R11" s="41" t="s">
        <v>17</v>
      </c>
      <c r="S11" s="41" t="s">
        <v>67</v>
      </c>
      <c r="T11" s="41" t="s">
        <v>18</v>
      </c>
      <c r="U11" s="48" t="s">
        <v>19</v>
      </c>
      <c r="V11" s="49" t="s">
        <v>20</v>
      </c>
      <c r="W11" s="47" t="s">
        <v>15</v>
      </c>
      <c r="X11" s="41" t="s">
        <v>16</v>
      </c>
      <c r="Y11" s="41" t="s">
        <v>17</v>
      </c>
      <c r="Z11" s="41" t="s">
        <v>67</v>
      </c>
      <c r="AA11" s="41" t="s">
        <v>18</v>
      </c>
      <c r="AB11" s="48" t="s">
        <v>19</v>
      </c>
      <c r="AC11" s="49" t="s">
        <v>20</v>
      </c>
      <c r="AD11" s="47" t="s">
        <v>15</v>
      </c>
      <c r="AE11" s="41" t="s">
        <v>16</v>
      </c>
      <c r="AF11" s="41" t="s">
        <v>17</v>
      </c>
      <c r="AG11" s="41" t="s">
        <v>67</v>
      </c>
      <c r="AH11" s="41" t="s">
        <v>18</v>
      </c>
      <c r="AI11" s="48" t="s">
        <v>19</v>
      </c>
      <c r="AJ11" s="46" t="s">
        <v>20</v>
      </c>
      <c r="AK11" s="50" t="s">
        <v>15</v>
      </c>
      <c r="AL11" s="50" t="s">
        <v>16</v>
      </c>
      <c r="AM11" s="50" t="s">
        <v>17</v>
      </c>
      <c r="AN11" s="50" t="s">
        <v>67</v>
      </c>
      <c r="AO11" s="41" t="s">
        <v>18</v>
      </c>
      <c r="AP11" s="48" t="s">
        <v>19</v>
      </c>
      <c r="AQ11" s="49" t="s">
        <v>20</v>
      </c>
      <c r="AR11" s="47" t="s">
        <v>15</v>
      </c>
      <c r="AS11" s="41" t="s">
        <v>16</v>
      </c>
      <c r="AT11" s="41" t="s">
        <v>17</v>
      </c>
      <c r="AU11" s="41" t="s">
        <v>67</v>
      </c>
      <c r="AV11" s="41" t="s">
        <v>18</v>
      </c>
      <c r="AW11" s="48" t="s">
        <v>19</v>
      </c>
      <c r="AX11" s="51" t="s">
        <v>20</v>
      </c>
      <c r="AZ11" s="40" t="s">
        <v>105</v>
      </c>
      <c r="BA11" s="300" t="s">
        <v>102</v>
      </c>
      <c r="BB11" s="300" t="s">
        <v>103</v>
      </c>
    </row>
    <row r="12" spans="1:50" s="35" customFormat="1" ht="16.5" thickBot="1">
      <c r="A12" s="269"/>
      <c r="I12" s="52"/>
      <c r="J12" s="52"/>
      <c r="K12" s="52"/>
      <c r="L12" s="52"/>
      <c r="M12" s="52"/>
      <c r="N12" s="52"/>
      <c r="AX12" s="270"/>
    </row>
    <row r="13" spans="1:54" s="9" customFormat="1" ht="23.25" thickBot="1">
      <c r="A13" s="159" t="s">
        <v>22</v>
      </c>
      <c r="B13" s="160" t="s">
        <v>23</v>
      </c>
      <c r="C13" s="161">
        <f>SUM(C14:C19)</f>
        <v>270</v>
      </c>
      <c r="D13" s="162">
        <f>I13+P13+W13+AD13+AK13+AR13</f>
        <v>90</v>
      </c>
      <c r="E13" s="163">
        <f>J13+Q13+X13+AE13+AL13+AS13</f>
        <v>180</v>
      </c>
      <c r="F13" s="163">
        <f>K13+R13+Y13+AF13+AM13+AT13</f>
        <v>0</v>
      </c>
      <c r="G13" s="163">
        <f aca="true" t="shared" si="0" ref="D13:H14">L13+S13+Z13+AG13+AN13+AU13</f>
        <v>0</v>
      </c>
      <c r="H13" s="164">
        <f t="shared" si="0"/>
        <v>0</v>
      </c>
      <c r="I13" s="165">
        <f>SUM(I14:I19)</f>
        <v>60</v>
      </c>
      <c r="J13" s="165">
        <f>SUM(J14:J19)</f>
        <v>30</v>
      </c>
      <c r="K13" s="165">
        <f>SUM(K14:K19)</f>
        <v>0</v>
      </c>
      <c r="L13" s="165">
        <f>SUM(L14:L19)</f>
        <v>0</v>
      </c>
      <c r="M13" s="165">
        <f>SUM(M14:M19)</f>
        <v>0</v>
      </c>
      <c r="N13" s="159">
        <f>COUNTIF(N14:N19,"E")</f>
        <v>0</v>
      </c>
      <c r="O13" s="159">
        <f aca="true" t="shared" si="1" ref="O13:T13">SUM(O14:O19)</f>
        <v>6</v>
      </c>
      <c r="P13" s="159">
        <f t="shared" si="1"/>
        <v>0</v>
      </c>
      <c r="Q13" s="159">
        <f t="shared" si="1"/>
        <v>0</v>
      </c>
      <c r="R13" s="159">
        <f t="shared" si="1"/>
        <v>0</v>
      </c>
      <c r="S13" s="159">
        <f t="shared" si="1"/>
        <v>0</v>
      </c>
      <c r="T13" s="159">
        <f t="shared" si="1"/>
        <v>0</v>
      </c>
      <c r="U13" s="159">
        <f>COUNTIF(U14:U19,"E")</f>
        <v>0</v>
      </c>
      <c r="V13" s="159">
        <f aca="true" t="shared" si="2" ref="V13:AA13">SUM(V14:V19)</f>
        <v>0</v>
      </c>
      <c r="W13" s="159">
        <f t="shared" si="2"/>
        <v>30</v>
      </c>
      <c r="X13" s="159">
        <f t="shared" si="2"/>
        <v>60</v>
      </c>
      <c r="Y13" s="159">
        <f t="shared" si="2"/>
        <v>0</v>
      </c>
      <c r="Z13" s="159">
        <f t="shared" si="2"/>
        <v>0</v>
      </c>
      <c r="AA13" s="159">
        <f t="shared" si="2"/>
        <v>0</v>
      </c>
      <c r="AB13" s="159">
        <f>COUNTIF(AB14:AB19,"E")</f>
        <v>0</v>
      </c>
      <c r="AC13" s="159">
        <f aca="true" t="shared" si="3" ref="AC13:AH13">SUM(AC14:AC19)</f>
        <v>4</v>
      </c>
      <c r="AD13" s="159">
        <f t="shared" si="3"/>
        <v>0</v>
      </c>
      <c r="AE13" s="159">
        <f t="shared" si="3"/>
        <v>30</v>
      </c>
      <c r="AF13" s="159">
        <f t="shared" si="3"/>
        <v>0</v>
      </c>
      <c r="AG13" s="159">
        <f t="shared" si="3"/>
        <v>0</v>
      </c>
      <c r="AH13" s="159">
        <f t="shared" si="3"/>
        <v>0</v>
      </c>
      <c r="AI13" s="159">
        <f>COUNTIF(AI14:AI19,"E")</f>
        <v>0</v>
      </c>
      <c r="AJ13" s="159">
        <f aca="true" t="shared" si="4" ref="AJ13:AO13">SUM(AJ14:AJ19)</f>
        <v>2</v>
      </c>
      <c r="AK13" s="159">
        <f t="shared" si="4"/>
        <v>0</v>
      </c>
      <c r="AL13" s="159">
        <f t="shared" si="4"/>
        <v>30</v>
      </c>
      <c r="AM13" s="159">
        <f t="shared" si="4"/>
        <v>0</v>
      </c>
      <c r="AN13" s="159">
        <f t="shared" si="4"/>
        <v>0</v>
      </c>
      <c r="AO13" s="159">
        <f t="shared" si="4"/>
        <v>0</v>
      </c>
      <c r="AP13" s="159">
        <f>COUNTIF(AP14:AP19,"E")</f>
        <v>0</v>
      </c>
      <c r="AQ13" s="159">
        <f aca="true" t="shared" si="5" ref="AQ13:AV13">SUM(AQ14:AQ19)</f>
        <v>2</v>
      </c>
      <c r="AR13" s="159">
        <f t="shared" si="5"/>
        <v>0</v>
      </c>
      <c r="AS13" s="159">
        <f t="shared" si="5"/>
        <v>30</v>
      </c>
      <c r="AT13" s="159">
        <f t="shared" si="5"/>
        <v>0</v>
      </c>
      <c r="AU13" s="159">
        <f t="shared" si="5"/>
        <v>0</v>
      </c>
      <c r="AV13" s="159">
        <f t="shared" si="5"/>
        <v>0</v>
      </c>
      <c r="AW13" s="159">
        <f>COUNTIF(AW14:AW19,"E")</f>
        <v>1</v>
      </c>
      <c r="AX13" s="159">
        <f>SUM(AX14:AX19)</f>
        <v>3</v>
      </c>
      <c r="AZ13" s="159">
        <f aca="true" t="shared" si="6" ref="AZ13:AZ19">C13</f>
        <v>270</v>
      </c>
      <c r="BA13" s="159">
        <f>SUM(BA14:BA19)</f>
        <v>40</v>
      </c>
      <c r="BB13" s="159">
        <f>E13</f>
        <v>180</v>
      </c>
    </row>
    <row r="14" spans="1:54" s="9" customFormat="1" ht="23.25">
      <c r="A14" s="166">
        <v>1</v>
      </c>
      <c r="B14" s="167" t="s">
        <v>24</v>
      </c>
      <c r="C14" s="168">
        <f aca="true" t="shared" si="7" ref="C14:C19">SUM(D14:H14)</f>
        <v>30</v>
      </c>
      <c r="D14" s="169">
        <f t="shared" si="0"/>
        <v>0</v>
      </c>
      <c r="E14" s="170">
        <f t="shared" si="0"/>
        <v>30</v>
      </c>
      <c r="F14" s="170">
        <f t="shared" si="0"/>
        <v>0</v>
      </c>
      <c r="G14" s="170">
        <f t="shared" si="0"/>
        <v>0</v>
      </c>
      <c r="H14" s="171">
        <f t="shared" si="0"/>
        <v>0</v>
      </c>
      <c r="I14" s="73"/>
      <c r="J14" s="74"/>
      <c r="K14" s="74"/>
      <c r="L14" s="74"/>
      <c r="M14" s="172"/>
      <c r="N14" s="172"/>
      <c r="O14" s="72"/>
      <c r="P14" s="111"/>
      <c r="Q14" s="87"/>
      <c r="R14" s="87"/>
      <c r="S14" s="87"/>
      <c r="T14" s="87"/>
      <c r="U14" s="173"/>
      <c r="V14" s="72"/>
      <c r="W14" s="111"/>
      <c r="X14" s="87">
        <v>30</v>
      </c>
      <c r="Y14" s="87"/>
      <c r="Z14" s="87"/>
      <c r="AA14" s="87"/>
      <c r="AB14" s="173" t="s">
        <v>25</v>
      </c>
      <c r="AC14" s="72">
        <v>1</v>
      </c>
      <c r="AD14" s="111"/>
      <c r="AE14" s="87"/>
      <c r="AF14" s="87"/>
      <c r="AG14" s="87"/>
      <c r="AH14" s="87"/>
      <c r="AI14" s="173"/>
      <c r="AJ14" s="72"/>
      <c r="AK14" s="111"/>
      <c r="AL14" s="87"/>
      <c r="AM14" s="87"/>
      <c r="AN14" s="87"/>
      <c r="AO14" s="87"/>
      <c r="AP14" s="173"/>
      <c r="AQ14" s="72"/>
      <c r="AR14" s="111"/>
      <c r="AS14" s="87"/>
      <c r="AT14" s="87"/>
      <c r="AU14" s="87"/>
      <c r="AV14" s="87"/>
      <c r="AW14" s="173"/>
      <c r="AX14" s="71"/>
      <c r="AZ14" s="150">
        <f t="shared" si="6"/>
        <v>30</v>
      </c>
      <c r="BA14" s="150"/>
      <c r="BB14" s="150">
        <f aca="true" t="shared" si="8" ref="BB14:BB19">SUM(AZ14:BA14)</f>
        <v>30</v>
      </c>
    </row>
    <row r="15" spans="1:54" s="9" customFormat="1" ht="23.25">
      <c r="A15" s="174">
        <v>2</v>
      </c>
      <c r="B15" s="175" t="s">
        <v>48</v>
      </c>
      <c r="C15" s="70">
        <f t="shared" si="7"/>
        <v>120</v>
      </c>
      <c r="D15" s="176">
        <f aca="true" t="shared" si="9" ref="D15:H19">I15+P15+W15+AD15+AK15+AR15</f>
        <v>0</v>
      </c>
      <c r="E15" s="150">
        <f t="shared" si="9"/>
        <v>120</v>
      </c>
      <c r="F15" s="150">
        <f t="shared" si="9"/>
        <v>0</v>
      </c>
      <c r="G15" s="150">
        <f t="shared" si="9"/>
        <v>0</v>
      </c>
      <c r="H15" s="177">
        <f t="shared" si="9"/>
        <v>0</v>
      </c>
      <c r="I15" s="55"/>
      <c r="J15" s="56"/>
      <c r="K15" s="56"/>
      <c r="L15" s="56"/>
      <c r="M15" s="57"/>
      <c r="N15" s="57"/>
      <c r="O15" s="54"/>
      <c r="P15" s="58"/>
      <c r="Q15" s="59"/>
      <c r="R15" s="59"/>
      <c r="S15" s="59"/>
      <c r="T15" s="59"/>
      <c r="U15" s="60"/>
      <c r="V15" s="54"/>
      <c r="W15" s="58"/>
      <c r="X15" s="59">
        <v>30</v>
      </c>
      <c r="Y15" s="59"/>
      <c r="Z15" s="59"/>
      <c r="AA15" s="59"/>
      <c r="AB15" s="60" t="s">
        <v>25</v>
      </c>
      <c r="AC15" s="102">
        <v>2</v>
      </c>
      <c r="AD15" s="58"/>
      <c r="AE15" s="59">
        <v>30</v>
      </c>
      <c r="AF15" s="59"/>
      <c r="AG15" s="59"/>
      <c r="AH15" s="59"/>
      <c r="AI15" s="60" t="s">
        <v>25</v>
      </c>
      <c r="AJ15" s="102">
        <v>2</v>
      </c>
      <c r="AK15" s="58"/>
      <c r="AL15" s="59">
        <v>30</v>
      </c>
      <c r="AM15" s="59"/>
      <c r="AN15" s="59"/>
      <c r="AO15" s="59"/>
      <c r="AP15" s="60" t="s">
        <v>25</v>
      </c>
      <c r="AQ15" s="102">
        <v>2</v>
      </c>
      <c r="AR15" s="58"/>
      <c r="AS15" s="59">
        <v>30</v>
      </c>
      <c r="AT15" s="59"/>
      <c r="AU15" s="59"/>
      <c r="AV15" s="59"/>
      <c r="AW15" s="148" t="s">
        <v>68</v>
      </c>
      <c r="AX15" s="178">
        <v>3</v>
      </c>
      <c r="AZ15" s="150">
        <f t="shared" si="6"/>
        <v>120</v>
      </c>
      <c r="BA15" s="150">
        <v>20</v>
      </c>
      <c r="BB15" s="150">
        <f t="shared" si="8"/>
        <v>140</v>
      </c>
    </row>
    <row r="16" spans="1:54" s="9" customFormat="1" ht="23.25">
      <c r="A16" s="174">
        <v>3</v>
      </c>
      <c r="B16" s="151" t="s">
        <v>26</v>
      </c>
      <c r="C16" s="70">
        <f t="shared" si="7"/>
        <v>30</v>
      </c>
      <c r="D16" s="176">
        <f t="shared" si="9"/>
        <v>0</v>
      </c>
      <c r="E16" s="150">
        <f t="shared" si="9"/>
        <v>30</v>
      </c>
      <c r="F16" s="150">
        <f t="shared" si="9"/>
        <v>0</v>
      </c>
      <c r="G16" s="150">
        <f t="shared" si="9"/>
        <v>0</v>
      </c>
      <c r="H16" s="177">
        <f t="shared" si="9"/>
        <v>0</v>
      </c>
      <c r="I16" s="64"/>
      <c r="J16" s="56">
        <v>30</v>
      </c>
      <c r="K16" s="56"/>
      <c r="L16" s="56"/>
      <c r="M16" s="57"/>
      <c r="N16" s="57" t="s">
        <v>25</v>
      </c>
      <c r="O16" s="54">
        <v>2</v>
      </c>
      <c r="P16" s="58"/>
      <c r="Q16" s="59"/>
      <c r="R16" s="59"/>
      <c r="S16" s="59"/>
      <c r="T16" s="59"/>
      <c r="U16" s="60"/>
      <c r="V16" s="54"/>
      <c r="W16" s="58"/>
      <c r="X16" s="59"/>
      <c r="Y16" s="59"/>
      <c r="Z16" s="59"/>
      <c r="AA16" s="59"/>
      <c r="AB16" s="60"/>
      <c r="AC16" s="54"/>
      <c r="AD16" s="58"/>
      <c r="AE16" s="59"/>
      <c r="AF16" s="59"/>
      <c r="AG16" s="59"/>
      <c r="AH16" s="59"/>
      <c r="AI16" s="60"/>
      <c r="AJ16" s="54"/>
      <c r="AK16" s="58"/>
      <c r="AL16" s="59"/>
      <c r="AM16" s="59"/>
      <c r="AN16" s="59"/>
      <c r="AO16" s="59"/>
      <c r="AP16" s="60"/>
      <c r="AQ16" s="54"/>
      <c r="AR16" s="58"/>
      <c r="AS16" s="59"/>
      <c r="AT16" s="59"/>
      <c r="AU16" s="59"/>
      <c r="AV16" s="59"/>
      <c r="AW16" s="60"/>
      <c r="AX16" s="53"/>
      <c r="AZ16" s="150">
        <f t="shared" si="6"/>
        <v>30</v>
      </c>
      <c r="BA16" s="150">
        <v>5</v>
      </c>
      <c r="BB16" s="150">
        <f t="shared" si="8"/>
        <v>35</v>
      </c>
    </row>
    <row r="17" spans="1:54" s="9" customFormat="1" ht="23.25">
      <c r="A17" s="174">
        <v>4</v>
      </c>
      <c r="B17" s="154" t="s">
        <v>27</v>
      </c>
      <c r="C17" s="70">
        <f t="shared" si="7"/>
        <v>30</v>
      </c>
      <c r="D17" s="176">
        <f t="shared" si="9"/>
        <v>30</v>
      </c>
      <c r="E17" s="150">
        <f t="shared" si="9"/>
        <v>0</v>
      </c>
      <c r="F17" s="150">
        <f t="shared" si="9"/>
        <v>0</v>
      </c>
      <c r="G17" s="150">
        <f t="shared" si="9"/>
        <v>0</v>
      </c>
      <c r="H17" s="177">
        <f t="shared" si="9"/>
        <v>0</v>
      </c>
      <c r="I17" s="55"/>
      <c r="J17" s="56"/>
      <c r="K17" s="56"/>
      <c r="L17" s="56"/>
      <c r="M17" s="57"/>
      <c r="N17" s="57"/>
      <c r="O17" s="54"/>
      <c r="P17" s="58"/>
      <c r="Q17" s="59"/>
      <c r="R17" s="59"/>
      <c r="S17" s="59"/>
      <c r="T17" s="59"/>
      <c r="U17" s="60"/>
      <c r="V17" s="54"/>
      <c r="W17" s="58">
        <v>30</v>
      </c>
      <c r="X17" s="59"/>
      <c r="Y17" s="59"/>
      <c r="Z17" s="59"/>
      <c r="AA17" s="59"/>
      <c r="AB17" s="60" t="s">
        <v>25</v>
      </c>
      <c r="AC17" s="54">
        <v>1</v>
      </c>
      <c r="AD17" s="58"/>
      <c r="AE17" s="59"/>
      <c r="AF17" s="59"/>
      <c r="AG17" s="59"/>
      <c r="AH17" s="59"/>
      <c r="AI17" s="60"/>
      <c r="AJ17" s="54"/>
      <c r="AK17" s="58"/>
      <c r="AL17" s="59"/>
      <c r="AM17" s="59"/>
      <c r="AN17" s="59"/>
      <c r="AO17" s="59"/>
      <c r="AP17" s="60"/>
      <c r="AQ17" s="54"/>
      <c r="AR17" s="58"/>
      <c r="AS17" s="59"/>
      <c r="AT17" s="59"/>
      <c r="AU17" s="59"/>
      <c r="AV17" s="59"/>
      <c r="AW17" s="60"/>
      <c r="AX17" s="53"/>
      <c r="AZ17" s="150">
        <f t="shared" si="6"/>
        <v>30</v>
      </c>
      <c r="BA17" s="150">
        <v>5</v>
      </c>
      <c r="BB17" s="150">
        <f t="shared" si="8"/>
        <v>35</v>
      </c>
    </row>
    <row r="18" spans="1:54" s="9" customFormat="1" ht="23.25">
      <c r="A18" s="174">
        <v>5</v>
      </c>
      <c r="B18" s="175" t="s">
        <v>112</v>
      </c>
      <c r="C18" s="70">
        <f t="shared" si="7"/>
        <v>30</v>
      </c>
      <c r="D18" s="176">
        <f t="shared" si="9"/>
        <v>30</v>
      </c>
      <c r="E18" s="150">
        <f t="shared" si="9"/>
        <v>0</v>
      </c>
      <c r="F18" s="150">
        <f t="shared" si="9"/>
        <v>0</v>
      </c>
      <c r="G18" s="150">
        <f t="shared" si="9"/>
        <v>0</v>
      </c>
      <c r="H18" s="177">
        <f t="shared" si="9"/>
        <v>0</v>
      </c>
      <c r="I18" s="55">
        <v>30</v>
      </c>
      <c r="J18" s="56"/>
      <c r="K18" s="56"/>
      <c r="L18" s="56"/>
      <c r="M18" s="57"/>
      <c r="N18" s="57" t="s">
        <v>25</v>
      </c>
      <c r="O18" s="54">
        <v>2</v>
      </c>
      <c r="P18" s="58"/>
      <c r="Q18" s="59"/>
      <c r="R18" s="59"/>
      <c r="S18" s="59"/>
      <c r="T18" s="59"/>
      <c r="U18" s="60"/>
      <c r="V18" s="54"/>
      <c r="W18" s="58"/>
      <c r="X18" s="59"/>
      <c r="Y18" s="59"/>
      <c r="Z18" s="59"/>
      <c r="AA18" s="59"/>
      <c r="AB18" s="60"/>
      <c r="AC18" s="54"/>
      <c r="AD18" s="58"/>
      <c r="AE18" s="59"/>
      <c r="AF18" s="59"/>
      <c r="AG18" s="59"/>
      <c r="AH18" s="59"/>
      <c r="AI18" s="60"/>
      <c r="AJ18" s="54"/>
      <c r="AK18" s="58"/>
      <c r="AL18" s="59"/>
      <c r="AM18" s="59"/>
      <c r="AN18" s="59"/>
      <c r="AO18" s="59"/>
      <c r="AP18" s="60"/>
      <c r="AQ18" s="54"/>
      <c r="AR18" s="58"/>
      <c r="AS18" s="59"/>
      <c r="AT18" s="59"/>
      <c r="AU18" s="59"/>
      <c r="AV18" s="59"/>
      <c r="AW18" s="60"/>
      <c r="AX18" s="53"/>
      <c r="AZ18" s="150">
        <f t="shared" si="6"/>
        <v>30</v>
      </c>
      <c r="BA18" s="150">
        <v>5</v>
      </c>
      <c r="BB18" s="150">
        <f t="shared" si="8"/>
        <v>35</v>
      </c>
    </row>
    <row r="19" spans="1:54" s="9" customFormat="1" ht="24" thickBot="1">
      <c r="A19" s="179">
        <v>6</v>
      </c>
      <c r="B19" s="180" t="s">
        <v>113</v>
      </c>
      <c r="C19" s="181">
        <f t="shared" si="7"/>
        <v>30</v>
      </c>
      <c r="D19" s="182">
        <f t="shared" si="9"/>
        <v>30</v>
      </c>
      <c r="E19" s="156">
        <f t="shared" si="9"/>
        <v>0</v>
      </c>
      <c r="F19" s="156">
        <f t="shared" si="9"/>
        <v>0</v>
      </c>
      <c r="G19" s="156">
        <f t="shared" si="9"/>
        <v>0</v>
      </c>
      <c r="H19" s="183">
        <f t="shared" si="9"/>
        <v>0</v>
      </c>
      <c r="I19" s="184">
        <v>30</v>
      </c>
      <c r="J19" s="185"/>
      <c r="K19" s="185"/>
      <c r="L19" s="185"/>
      <c r="M19" s="186"/>
      <c r="N19" s="186" t="s">
        <v>25</v>
      </c>
      <c r="O19" s="187">
        <v>2</v>
      </c>
      <c r="P19" s="188"/>
      <c r="Q19" s="189"/>
      <c r="R19" s="189"/>
      <c r="S19" s="189"/>
      <c r="T19" s="189"/>
      <c r="U19" s="190"/>
      <c r="V19" s="187"/>
      <c r="W19" s="188"/>
      <c r="X19" s="189"/>
      <c r="Y19" s="189"/>
      <c r="Z19" s="189"/>
      <c r="AA19" s="189"/>
      <c r="AB19" s="190"/>
      <c r="AC19" s="187"/>
      <c r="AD19" s="188"/>
      <c r="AE19" s="189"/>
      <c r="AF19" s="189"/>
      <c r="AG19" s="189"/>
      <c r="AH19" s="189"/>
      <c r="AI19" s="190"/>
      <c r="AJ19" s="187"/>
      <c r="AK19" s="188"/>
      <c r="AL19" s="189"/>
      <c r="AM19" s="189"/>
      <c r="AN19" s="189"/>
      <c r="AO19" s="189"/>
      <c r="AP19" s="190"/>
      <c r="AQ19" s="187"/>
      <c r="AR19" s="188"/>
      <c r="AS19" s="189"/>
      <c r="AT19" s="189"/>
      <c r="AU19" s="189"/>
      <c r="AV19" s="189"/>
      <c r="AW19" s="190"/>
      <c r="AX19" s="191"/>
      <c r="AZ19" s="150">
        <f t="shared" si="6"/>
        <v>30</v>
      </c>
      <c r="BA19" s="150">
        <v>5</v>
      </c>
      <c r="BB19" s="150">
        <f t="shared" si="8"/>
        <v>35</v>
      </c>
    </row>
    <row r="20" spans="1:52" s="9" customFormat="1" ht="23.2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77"/>
      <c r="X20" s="77"/>
      <c r="Y20" s="77"/>
      <c r="Z20" s="77"/>
      <c r="AA20" s="77"/>
      <c r="AB20" s="77"/>
      <c r="AC20" s="192"/>
      <c r="AD20" s="77"/>
      <c r="AE20" s="77"/>
      <c r="AF20" s="77"/>
      <c r="AG20" s="77"/>
      <c r="AH20" s="77"/>
      <c r="AI20" s="77"/>
      <c r="AJ20" s="192"/>
      <c r="AK20" s="77"/>
      <c r="AL20" s="77"/>
      <c r="AM20" s="77"/>
      <c r="AN20" s="77"/>
      <c r="AO20" s="77"/>
      <c r="AP20" s="77"/>
      <c r="AQ20" s="192"/>
      <c r="AR20" s="77"/>
      <c r="AS20" s="77"/>
      <c r="AT20" s="77"/>
      <c r="AU20" s="77"/>
      <c r="AV20" s="77"/>
      <c r="AW20" s="77"/>
      <c r="AX20" s="192"/>
      <c r="AZ20" s="67"/>
    </row>
    <row r="21" spans="1:52" s="9" customFormat="1" ht="23.25">
      <c r="A21" s="67"/>
      <c r="B21" s="150" t="s">
        <v>28</v>
      </c>
      <c r="C21" s="193">
        <v>4</v>
      </c>
      <c r="D21" s="194"/>
      <c r="E21" s="195"/>
      <c r="F21" s="195">
        <v>4</v>
      </c>
      <c r="G21" s="195"/>
      <c r="H21" s="196"/>
      <c r="I21" s="194"/>
      <c r="J21" s="195"/>
      <c r="K21" s="195"/>
      <c r="L21" s="195">
        <v>4</v>
      </c>
      <c r="M21" s="195"/>
      <c r="N21" s="196"/>
      <c r="O21" s="194" t="s">
        <v>72</v>
      </c>
      <c r="P21" s="197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9"/>
      <c r="AL21" s="199"/>
      <c r="AM21" s="199"/>
      <c r="AN21" s="199"/>
      <c r="AO21" s="199"/>
      <c r="AP21" s="199"/>
      <c r="AQ21" s="200"/>
      <c r="AR21" s="199"/>
      <c r="AS21" s="199"/>
      <c r="AT21" s="199"/>
      <c r="AU21" s="199"/>
      <c r="AV21" s="199"/>
      <c r="AW21" s="199"/>
      <c r="AX21" s="201"/>
      <c r="AZ21" s="193">
        <v>4</v>
      </c>
    </row>
    <row r="22" spans="1:52" s="9" customFormat="1" ht="23.25">
      <c r="A22" s="67"/>
      <c r="B22" s="150" t="s">
        <v>29</v>
      </c>
      <c r="C22" s="193">
        <v>4</v>
      </c>
      <c r="D22" s="194"/>
      <c r="E22" s="195"/>
      <c r="F22" s="195">
        <v>4</v>
      </c>
      <c r="G22" s="195"/>
      <c r="H22" s="196"/>
      <c r="I22" s="194"/>
      <c r="J22" s="195"/>
      <c r="K22" s="195"/>
      <c r="L22" s="195">
        <v>4</v>
      </c>
      <c r="M22" s="195"/>
      <c r="N22" s="196"/>
      <c r="O22" s="193" t="s">
        <v>72</v>
      </c>
      <c r="P22" s="194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202"/>
      <c r="AL22" s="202"/>
      <c r="AM22" s="202"/>
      <c r="AN22" s="202"/>
      <c r="AO22" s="202"/>
      <c r="AP22" s="202"/>
      <c r="AQ22" s="203"/>
      <c r="AR22" s="202"/>
      <c r="AS22" s="202"/>
      <c r="AT22" s="202"/>
      <c r="AU22" s="202"/>
      <c r="AV22" s="202"/>
      <c r="AW22" s="202"/>
      <c r="AX22" s="176"/>
      <c r="AZ22" s="193">
        <v>4</v>
      </c>
    </row>
    <row r="23" spans="1:52" s="9" customFormat="1" ht="23.25">
      <c r="A23" s="67"/>
      <c r="B23" s="150" t="s">
        <v>71</v>
      </c>
      <c r="C23" s="193">
        <v>4</v>
      </c>
      <c r="D23" s="194"/>
      <c r="E23" s="195"/>
      <c r="F23" s="195">
        <v>4</v>
      </c>
      <c r="G23" s="195"/>
      <c r="H23" s="196"/>
      <c r="I23" s="204"/>
      <c r="J23" s="205"/>
      <c r="K23" s="205"/>
      <c r="L23" s="205"/>
      <c r="M23" s="205"/>
      <c r="N23" s="206"/>
      <c r="O23" s="193"/>
      <c r="P23" s="204"/>
      <c r="Q23" s="205"/>
      <c r="R23" s="205">
        <v>4</v>
      </c>
      <c r="S23" s="205"/>
      <c r="T23" s="205"/>
      <c r="U23" s="206"/>
      <c r="V23" s="207" t="s">
        <v>72</v>
      </c>
      <c r="W23" s="204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8"/>
      <c r="AL23" s="208"/>
      <c r="AM23" s="208"/>
      <c r="AN23" s="208"/>
      <c r="AO23" s="208"/>
      <c r="AP23" s="208"/>
      <c r="AQ23" s="209"/>
      <c r="AR23" s="208"/>
      <c r="AS23" s="208"/>
      <c r="AT23" s="208"/>
      <c r="AU23" s="208"/>
      <c r="AV23" s="208"/>
      <c r="AW23" s="208"/>
      <c r="AX23" s="169"/>
      <c r="AZ23" s="193">
        <v>4</v>
      </c>
    </row>
    <row r="24" spans="1:61" s="69" customFormat="1" ht="23.25" thickBot="1">
      <c r="A24" s="65"/>
      <c r="B24" s="192"/>
      <c r="C24" s="37"/>
      <c r="D24" s="37"/>
      <c r="E24" s="210"/>
      <c r="F24" s="210"/>
      <c r="G24" s="210"/>
      <c r="H24" s="210"/>
      <c r="I24" s="211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110"/>
      <c r="AC24" s="158"/>
      <c r="AD24" s="158"/>
      <c r="AE24" s="158"/>
      <c r="AF24" s="68"/>
      <c r="AG24" s="68"/>
      <c r="AH24" s="68"/>
      <c r="AI24" s="67"/>
      <c r="AJ24" s="67"/>
      <c r="AK24" s="67"/>
      <c r="AL24" s="67"/>
      <c r="AM24" s="67"/>
      <c r="AN24" s="67"/>
      <c r="AO24" s="68"/>
      <c r="AP24" s="67"/>
      <c r="AQ24" s="67"/>
      <c r="AR24" s="67"/>
      <c r="AS24" s="67"/>
      <c r="AT24" s="67"/>
      <c r="AU24" s="67"/>
      <c r="AV24" s="68"/>
      <c r="AW24" s="65"/>
      <c r="AX24" s="65"/>
      <c r="AZ24" s="37"/>
      <c r="BA24" s="9"/>
      <c r="BB24" s="9"/>
      <c r="BC24" s="9"/>
      <c r="BD24" s="9"/>
      <c r="BE24" s="9"/>
      <c r="BF24" s="9"/>
      <c r="BG24" s="9"/>
      <c r="BH24" s="9"/>
      <c r="BI24" s="9"/>
    </row>
    <row r="25" spans="1:54" s="9" customFormat="1" ht="31.5" customHeight="1" thickBot="1">
      <c r="A25" s="213" t="s">
        <v>30</v>
      </c>
      <c r="B25" s="214" t="s">
        <v>31</v>
      </c>
      <c r="C25" s="161">
        <f>SUM(C26:C35)</f>
        <v>285</v>
      </c>
      <c r="D25" s="215">
        <f aca="true" t="shared" si="10" ref="D25:H35">I25+P25+W25+AD25+AK25+AR25</f>
        <v>135</v>
      </c>
      <c r="E25" s="216">
        <f t="shared" si="10"/>
        <v>150</v>
      </c>
      <c r="F25" s="216">
        <f t="shared" si="10"/>
        <v>0</v>
      </c>
      <c r="G25" s="216">
        <f t="shared" si="10"/>
        <v>0</v>
      </c>
      <c r="H25" s="217">
        <f t="shared" si="10"/>
        <v>0</v>
      </c>
      <c r="I25" s="165">
        <f>SUM(I26:I35)</f>
        <v>75</v>
      </c>
      <c r="J25" s="165">
        <f>SUM(J26:J35)</f>
        <v>60</v>
      </c>
      <c r="K25" s="165">
        <f>SUM(K26:K35)</f>
        <v>0</v>
      </c>
      <c r="L25" s="165">
        <f>SUM(L26:L35)</f>
        <v>0</v>
      </c>
      <c r="M25" s="165">
        <f>SUM(M26:M35)</f>
        <v>0</v>
      </c>
      <c r="N25" s="159">
        <f>COUNTIF(N26:N35,"E")</f>
        <v>0</v>
      </c>
      <c r="O25" s="159">
        <f aca="true" t="shared" si="11" ref="O25:T25">SUM(O26:O35)</f>
        <v>12</v>
      </c>
      <c r="P25" s="159">
        <f t="shared" si="11"/>
        <v>30</v>
      </c>
      <c r="Q25" s="159">
        <f t="shared" si="11"/>
        <v>60</v>
      </c>
      <c r="R25" s="159">
        <f t="shared" si="11"/>
        <v>0</v>
      </c>
      <c r="S25" s="159">
        <f t="shared" si="11"/>
        <v>0</v>
      </c>
      <c r="T25" s="159">
        <f t="shared" si="11"/>
        <v>0</v>
      </c>
      <c r="U25" s="159">
        <f>COUNTIF(U26:U35,"E")</f>
        <v>0</v>
      </c>
      <c r="V25" s="159">
        <f aca="true" t="shared" si="12" ref="V25:AA25">SUM(V26:V35)</f>
        <v>6</v>
      </c>
      <c r="W25" s="159">
        <f t="shared" si="12"/>
        <v>30</v>
      </c>
      <c r="X25" s="159">
        <f t="shared" si="12"/>
        <v>30</v>
      </c>
      <c r="Y25" s="159">
        <f t="shared" si="12"/>
        <v>0</v>
      </c>
      <c r="Z25" s="159">
        <f t="shared" si="12"/>
        <v>0</v>
      </c>
      <c r="AA25" s="159">
        <f t="shared" si="12"/>
        <v>0</v>
      </c>
      <c r="AB25" s="159">
        <f>COUNTIF(AB26:AB35,"E")</f>
        <v>0</v>
      </c>
      <c r="AC25" s="159">
        <f aca="true" t="shared" si="13" ref="AC25:AH25">SUM(AC26:AC35)</f>
        <v>5</v>
      </c>
      <c r="AD25" s="159">
        <f t="shared" si="13"/>
        <v>0</v>
      </c>
      <c r="AE25" s="159">
        <f t="shared" si="13"/>
        <v>0</v>
      </c>
      <c r="AF25" s="159">
        <f t="shared" si="13"/>
        <v>0</v>
      </c>
      <c r="AG25" s="159">
        <f t="shared" si="13"/>
        <v>0</v>
      </c>
      <c r="AH25" s="159">
        <f t="shared" si="13"/>
        <v>0</v>
      </c>
      <c r="AI25" s="159">
        <f>COUNTIF(AI26:AI35,"E")</f>
        <v>0</v>
      </c>
      <c r="AJ25" s="159">
        <f aca="true" t="shared" si="14" ref="AJ25:AO25">SUM(AJ26:AJ35)</f>
        <v>0</v>
      </c>
      <c r="AK25" s="159">
        <f t="shared" si="14"/>
        <v>0</v>
      </c>
      <c r="AL25" s="159">
        <f t="shared" si="14"/>
        <v>0</v>
      </c>
      <c r="AM25" s="159">
        <f t="shared" si="14"/>
        <v>0</v>
      </c>
      <c r="AN25" s="159">
        <f t="shared" si="14"/>
        <v>0</v>
      </c>
      <c r="AO25" s="159">
        <f t="shared" si="14"/>
        <v>0</v>
      </c>
      <c r="AP25" s="159">
        <f>COUNTIF(AP26:AP35,"E")</f>
        <v>0</v>
      </c>
      <c r="AQ25" s="159">
        <f aca="true" t="shared" si="15" ref="AQ25:AV25">SUM(AQ26:AQ35)</f>
        <v>0</v>
      </c>
      <c r="AR25" s="159">
        <f t="shared" si="15"/>
        <v>0</v>
      </c>
      <c r="AS25" s="159">
        <f t="shared" si="15"/>
        <v>0</v>
      </c>
      <c r="AT25" s="159">
        <f t="shared" si="15"/>
        <v>0</v>
      </c>
      <c r="AU25" s="159">
        <f t="shared" si="15"/>
        <v>0</v>
      </c>
      <c r="AV25" s="159">
        <f t="shared" si="15"/>
        <v>0</v>
      </c>
      <c r="AW25" s="159">
        <f>COUNTIF(AW26:AW35,"E")</f>
        <v>0</v>
      </c>
      <c r="AX25" s="159">
        <f>SUM(AX26:AX35)</f>
        <v>0</v>
      </c>
      <c r="AZ25" s="159">
        <f>C25</f>
        <v>285</v>
      </c>
      <c r="BA25" s="159">
        <f>SUM(BA27:BA35)</f>
        <v>45</v>
      </c>
      <c r="BB25" s="159">
        <f aca="true" t="shared" si="16" ref="BB25:BB72">SUM(AZ25:BA25)</f>
        <v>330</v>
      </c>
    </row>
    <row r="26" spans="1:54" s="9" customFormat="1" ht="23.25">
      <c r="A26" s="218">
        <v>1</v>
      </c>
      <c r="B26" s="219" t="s">
        <v>73</v>
      </c>
      <c r="C26" s="66">
        <f>SUM(D26:H26)</f>
        <v>30</v>
      </c>
      <c r="D26" s="176">
        <f t="shared" si="10"/>
        <v>30</v>
      </c>
      <c r="E26" s="150">
        <f t="shared" si="10"/>
        <v>0</v>
      </c>
      <c r="F26" s="150">
        <f t="shared" si="10"/>
        <v>0</v>
      </c>
      <c r="G26" s="150">
        <f t="shared" si="10"/>
        <v>0</v>
      </c>
      <c r="H26" s="177">
        <f t="shared" si="10"/>
        <v>0</v>
      </c>
      <c r="I26" s="73">
        <v>30</v>
      </c>
      <c r="J26" s="74"/>
      <c r="K26" s="74"/>
      <c r="L26" s="74"/>
      <c r="M26" s="74"/>
      <c r="N26" s="220" t="s">
        <v>25</v>
      </c>
      <c r="O26" s="221">
        <v>2</v>
      </c>
      <c r="P26" s="75"/>
      <c r="Q26" s="76"/>
      <c r="R26" s="76"/>
      <c r="S26" s="76"/>
      <c r="T26" s="76"/>
      <c r="U26" s="77"/>
      <c r="V26" s="78"/>
      <c r="W26" s="75"/>
      <c r="X26" s="76"/>
      <c r="Y26" s="76"/>
      <c r="Z26" s="76"/>
      <c r="AA26" s="76"/>
      <c r="AB26" s="77"/>
      <c r="AC26" s="104"/>
      <c r="AD26" s="75"/>
      <c r="AE26" s="76"/>
      <c r="AF26" s="76"/>
      <c r="AG26" s="76"/>
      <c r="AH26" s="76"/>
      <c r="AI26" s="77"/>
      <c r="AJ26" s="78"/>
      <c r="AK26" s="75"/>
      <c r="AL26" s="76"/>
      <c r="AM26" s="76"/>
      <c r="AN26" s="76"/>
      <c r="AO26" s="76"/>
      <c r="AP26" s="77"/>
      <c r="AQ26" s="78"/>
      <c r="AR26" s="75"/>
      <c r="AS26" s="76"/>
      <c r="AT26" s="76"/>
      <c r="AU26" s="76"/>
      <c r="AV26" s="76"/>
      <c r="AW26" s="77"/>
      <c r="AX26" s="62"/>
      <c r="AZ26" s="150">
        <f>C26</f>
        <v>30</v>
      </c>
      <c r="BA26" s="150">
        <v>5</v>
      </c>
      <c r="BB26" s="150">
        <f t="shared" si="16"/>
        <v>35</v>
      </c>
    </row>
    <row r="27" spans="1:54" s="9" customFormat="1" ht="23.25">
      <c r="A27" s="222">
        <v>2</v>
      </c>
      <c r="B27" s="175" t="s">
        <v>74</v>
      </c>
      <c r="C27" s="70">
        <f aca="true" t="shared" si="17" ref="C27:C35">SUM(D27:H27)</f>
        <v>30</v>
      </c>
      <c r="D27" s="176">
        <f t="shared" si="10"/>
        <v>15</v>
      </c>
      <c r="E27" s="150">
        <f t="shared" si="10"/>
        <v>15</v>
      </c>
      <c r="F27" s="150">
        <f t="shared" si="10"/>
        <v>0</v>
      </c>
      <c r="G27" s="150">
        <f t="shared" si="10"/>
        <v>0</v>
      </c>
      <c r="H27" s="177">
        <f t="shared" si="10"/>
        <v>0</v>
      </c>
      <c r="I27" s="55">
        <v>15</v>
      </c>
      <c r="J27" s="56">
        <v>15</v>
      </c>
      <c r="K27" s="56"/>
      <c r="L27" s="56"/>
      <c r="M27" s="56"/>
      <c r="N27" s="79" t="s">
        <v>25</v>
      </c>
      <c r="O27" s="80">
        <v>3</v>
      </c>
      <c r="P27" s="81"/>
      <c r="Q27" s="56"/>
      <c r="R27" s="56"/>
      <c r="S27" s="56"/>
      <c r="T27" s="56"/>
      <c r="U27" s="82"/>
      <c r="V27" s="83"/>
      <c r="W27" s="81"/>
      <c r="X27" s="56"/>
      <c r="Y27" s="56"/>
      <c r="Z27" s="56"/>
      <c r="AA27" s="56"/>
      <c r="AB27" s="82"/>
      <c r="AC27" s="83"/>
      <c r="AD27" s="81"/>
      <c r="AE27" s="56"/>
      <c r="AF27" s="56"/>
      <c r="AG27" s="56"/>
      <c r="AH27" s="56"/>
      <c r="AI27" s="82"/>
      <c r="AJ27" s="83"/>
      <c r="AK27" s="81"/>
      <c r="AL27" s="56"/>
      <c r="AM27" s="56"/>
      <c r="AN27" s="56"/>
      <c r="AO27" s="56"/>
      <c r="AP27" s="82"/>
      <c r="AQ27" s="83"/>
      <c r="AR27" s="81"/>
      <c r="AS27" s="56"/>
      <c r="AT27" s="56"/>
      <c r="AU27" s="56"/>
      <c r="AV27" s="56"/>
      <c r="AW27" s="82"/>
      <c r="AX27" s="178"/>
      <c r="AZ27" s="150">
        <f aca="true" t="shared" si="18" ref="AZ27:AZ35">C27</f>
        <v>30</v>
      </c>
      <c r="BA27" s="150">
        <v>5</v>
      </c>
      <c r="BB27" s="150">
        <f t="shared" si="16"/>
        <v>35</v>
      </c>
    </row>
    <row r="28" spans="1:54" s="9" customFormat="1" ht="23.25">
      <c r="A28" s="222">
        <v>3</v>
      </c>
      <c r="B28" s="223" t="s">
        <v>75</v>
      </c>
      <c r="C28" s="70">
        <f t="shared" si="17"/>
        <v>30</v>
      </c>
      <c r="D28" s="176">
        <f t="shared" si="10"/>
        <v>15</v>
      </c>
      <c r="E28" s="150">
        <f t="shared" si="10"/>
        <v>15</v>
      </c>
      <c r="F28" s="150">
        <f t="shared" si="10"/>
        <v>0</v>
      </c>
      <c r="G28" s="150">
        <f t="shared" si="10"/>
        <v>0</v>
      </c>
      <c r="H28" s="177">
        <f t="shared" si="10"/>
        <v>0</v>
      </c>
      <c r="I28" s="55"/>
      <c r="J28" s="56"/>
      <c r="K28" s="56"/>
      <c r="L28" s="56"/>
      <c r="M28" s="56"/>
      <c r="N28" s="79"/>
      <c r="O28" s="80"/>
      <c r="P28" s="84"/>
      <c r="Q28" s="59"/>
      <c r="R28" s="59"/>
      <c r="S28" s="59"/>
      <c r="T28" s="59"/>
      <c r="U28" s="85"/>
      <c r="V28" s="61"/>
      <c r="W28" s="84">
        <v>15</v>
      </c>
      <c r="X28" s="59">
        <v>15</v>
      </c>
      <c r="Y28" s="59"/>
      <c r="Z28" s="59"/>
      <c r="AA28" s="59"/>
      <c r="AB28" s="85" t="s">
        <v>25</v>
      </c>
      <c r="AC28" s="83">
        <v>2</v>
      </c>
      <c r="AD28" s="84"/>
      <c r="AE28" s="59"/>
      <c r="AF28" s="59"/>
      <c r="AG28" s="59"/>
      <c r="AH28" s="59"/>
      <c r="AI28" s="85"/>
      <c r="AJ28" s="61"/>
      <c r="AK28" s="84"/>
      <c r="AL28" s="59"/>
      <c r="AM28" s="59"/>
      <c r="AN28" s="59"/>
      <c r="AO28" s="59"/>
      <c r="AP28" s="85"/>
      <c r="AQ28" s="61"/>
      <c r="AR28" s="84"/>
      <c r="AS28" s="59"/>
      <c r="AT28" s="59"/>
      <c r="AU28" s="59"/>
      <c r="AV28" s="59"/>
      <c r="AW28" s="85"/>
      <c r="AX28" s="53"/>
      <c r="AZ28" s="150">
        <f t="shared" si="18"/>
        <v>30</v>
      </c>
      <c r="BA28" s="150">
        <v>5</v>
      </c>
      <c r="BB28" s="150">
        <f t="shared" si="16"/>
        <v>35</v>
      </c>
    </row>
    <row r="29" spans="1:54" s="9" customFormat="1" ht="23.25">
      <c r="A29" s="222">
        <v>4</v>
      </c>
      <c r="B29" s="223" t="s">
        <v>76</v>
      </c>
      <c r="C29" s="70">
        <f t="shared" si="17"/>
        <v>30</v>
      </c>
      <c r="D29" s="176">
        <f t="shared" si="10"/>
        <v>15</v>
      </c>
      <c r="E29" s="150">
        <f t="shared" si="10"/>
        <v>15</v>
      </c>
      <c r="F29" s="150">
        <f t="shared" si="10"/>
        <v>0</v>
      </c>
      <c r="G29" s="150">
        <f t="shared" si="10"/>
        <v>0</v>
      </c>
      <c r="H29" s="177">
        <f t="shared" si="10"/>
        <v>0</v>
      </c>
      <c r="I29" s="55">
        <v>15</v>
      </c>
      <c r="J29" s="74">
        <v>15</v>
      </c>
      <c r="K29" s="56"/>
      <c r="L29" s="56"/>
      <c r="M29" s="56"/>
      <c r="N29" s="79" t="s">
        <v>25</v>
      </c>
      <c r="O29" s="80">
        <v>3</v>
      </c>
      <c r="P29" s="81"/>
      <c r="Q29" s="56"/>
      <c r="R29" s="56"/>
      <c r="S29" s="59"/>
      <c r="T29" s="59"/>
      <c r="U29" s="85"/>
      <c r="V29" s="83"/>
      <c r="W29" s="84"/>
      <c r="X29" s="59"/>
      <c r="Y29" s="59"/>
      <c r="Z29" s="59"/>
      <c r="AA29" s="59"/>
      <c r="AB29" s="85"/>
      <c r="AC29" s="102"/>
      <c r="AD29" s="84"/>
      <c r="AE29" s="59"/>
      <c r="AF29" s="59"/>
      <c r="AG29" s="59"/>
      <c r="AH29" s="59"/>
      <c r="AI29" s="85"/>
      <c r="AJ29" s="61"/>
      <c r="AK29" s="84"/>
      <c r="AL29" s="59"/>
      <c r="AM29" s="59"/>
      <c r="AN29" s="59"/>
      <c r="AO29" s="59"/>
      <c r="AP29" s="85"/>
      <c r="AQ29" s="61"/>
      <c r="AR29" s="84"/>
      <c r="AS29" s="59"/>
      <c r="AT29" s="59"/>
      <c r="AU29" s="59"/>
      <c r="AV29" s="59"/>
      <c r="AW29" s="85"/>
      <c r="AX29" s="53"/>
      <c r="AZ29" s="150">
        <f t="shared" si="18"/>
        <v>30</v>
      </c>
      <c r="BA29" s="150">
        <v>5</v>
      </c>
      <c r="BB29" s="150">
        <f t="shared" si="16"/>
        <v>35</v>
      </c>
    </row>
    <row r="30" spans="1:54" s="9" customFormat="1" ht="23.25">
      <c r="A30" s="222">
        <v>5</v>
      </c>
      <c r="B30" s="175" t="s">
        <v>52</v>
      </c>
      <c r="C30" s="70">
        <f t="shared" si="17"/>
        <v>15</v>
      </c>
      <c r="D30" s="176">
        <f t="shared" si="10"/>
        <v>0</v>
      </c>
      <c r="E30" s="150">
        <f t="shared" si="10"/>
        <v>15</v>
      </c>
      <c r="F30" s="150">
        <f t="shared" si="10"/>
        <v>0</v>
      </c>
      <c r="G30" s="150">
        <f t="shared" si="10"/>
        <v>0</v>
      </c>
      <c r="H30" s="177">
        <f t="shared" si="10"/>
        <v>0</v>
      </c>
      <c r="I30" s="55"/>
      <c r="J30" s="56">
        <v>15</v>
      </c>
      <c r="K30" s="56"/>
      <c r="L30" s="56"/>
      <c r="M30" s="56"/>
      <c r="N30" s="79" t="s">
        <v>25</v>
      </c>
      <c r="O30" s="80">
        <v>1</v>
      </c>
      <c r="P30" s="86"/>
      <c r="Q30" s="87"/>
      <c r="R30" s="87"/>
      <c r="S30" s="87"/>
      <c r="T30" s="87"/>
      <c r="U30" s="88"/>
      <c r="V30" s="61"/>
      <c r="W30" s="86"/>
      <c r="X30" s="87"/>
      <c r="Y30" s="87"/>
      <c r="Z30" s="87"/>
      <c r="AA30" s="87"/>
      <c r="AB30" s="88"/>
      <c r="AC30" s="61"/>
      <c r="AD30" s="86"/>
      <c r="AE30" s="87"/>
      <c r="AF30" s="87"/>
      <c r="AG30" s="87"/>
      <c r="AH30" s="87"/>
      <c r="AI30" s="88"/>
      <c r="AJ30" s="61"/>
      <c r="AK30" s="86"/>
      <c r="AL30" s="87"/>
      <c r="AM30" s="87"/>
      <c r="AN30" s="87"/>
      <c r="AO30" s="87"/>
      <c r="AP30" s="88"/>
      <c r="AQ30" s="61"/>
      <c r="AR30" s="86"/>
      <c r="AS30" s="87"/>
      <c r="AT30" s="87"/>
      <c r="AU30" s="87"/>
      <c r="AV30" s="87"/>
      <c r="AW30" s="88"/>
      <c r="AX30" s="53"/>
      <c r="AZ30" s="150">
        <f t="shared" si="18"/>
        <v>15</v>
      </c>
      <c r="BA30" s="150">
        <v>5</v>
      </c>
      <c r="BB30" s="150">
        <f t="shared" si="16"/>
        <v>20</v>
      </c>
    </row>
    <row r="31" spans="1:54" s="9" customFormat="1" ht="23.25">
      <c r="A31" s="222">
        <v>6</v>
      </c>
      <c r="B31" s="175" t="s">
        <v>53</v>
      </c>
      <c r="C31" s="70">
        <f t="shared" si="17"/>
        <v>30</v>
      </c>
      <c r="D31" s="176">
        <f t="shared" si="10"/>
        <v>15</v>
      </c>
      <c r="E31" s="150">
        <f t="shared" si="10"/>
        <v>15</v>
      </c>
      <c r="F31" s="150">
        <f t="shared" si="10"/>
        <v>0</v>
      </c>
      <c r="G31" s="150">
        <f t="shared" si="10"/>
        <v>0</v>
      </c>
      <c r="H31" s="177">
        <f t="shared" si="10"/>
        <v>0</v>
      </c>
      <c r="I31" s="55">
        <v>15</v>
      </c>
      <c r="J31" s="56">
        <v>15</v>
      </c>
      <c r="K31" s="56"/>
      <c r="L31" s="56"/>
      <c r="M31" s="56"/>
      <c r="N31" s="79" t="s">
        <v>25</v>
      </c>
      <c r="O31" s="80">
        <v>3</v>
      </c>
      <c r="P31" s="86"/>
      <c r="Q31" s="87"/>
      <c r="R31" s="87"/>
      <c r="S31" s="87"/>
      <c r="T31" s="87"/>
      <c r="U31" s="88"/>
      <c r="V31" s="61"/>
      <c r="W31" s="86"/>
      <c r="X31" s="87"/>
      <c r="Y31" s="87"/>
      <c r="Z31" s="87"/>
      <c r="AA31" s="87"/>
      <c r="AB31" s="88"/>
      <c r="AC31" s="61"/>
      <c r="AD31" s="86"/>
      <c r="AE31" s="87"/>
      <c r="AF31" s="87"/>
      <c r="AG31" s="87"/>
      <c r="AH31" s="87"/>
      <c r="AI31" s="88"/>
      <c r="AJ31" s="61"/>
      <c r="AK31" s="86"/>
      <c r="AL31" s="87"/>
      <c r="AM31" s="87"/>
      <c r="AN31" s="87"/>
      <c r="AO31" s="87"/>
      <c r="AP31" s="88"/>
      <c r="AQ31" s="61"/>
      <c r="AR31" s="86"/>
      <c r="AS31" s="87"/>
      <c r="AT31" s="87"/>
      <c r="AU31" s="87"/>
      <c r="AV31" s="87"/>
      <c r="AW31" s="88"/>
      <c r="AX31" s="53"/>
      <c r="AZ31" s="150">
        <f t="shared" si="18"/>
        <v>30</v>
      </c>
      <c r="BA31" s="150">
        <v>5</v>
      </c>
      <c r="BB31" s="150">
        <f t="shared" si="16"/>
        <v>35</v>
      </c>
    </row>
    <row r="32" spans="1:54" s="9" customFormat="1" ht="23.25">
      <c r="A32" s="222">
        <v>7</v>
      </c>
      <c r="B32" s="224" t="s">
        <v>55</v>
      </c>
      <c r="C32" s="70">
        <f t="shared" si="17"/>
        <v>30</v>
      </c>
      <c r="D32" s="176">
        <f t="shared" si="10"/>
        <v>15</v>
      </c>
      <c r="E32" s="150">
        <f t="shared" si="10"/>
        <v>15</v>
      </c>
      <c r="F32" s="150">
        <f t="shared" si="10"/>
        <v>0</v>
      </c>
      <c r="G32" s="150">
        <f t="shared" si="10"/>
        <v>0</v>
      </c>
      <c r="H32" s="177">
        <f t="shared" si="10"/>
        <v>0</v>
      </c>
      <c r="I32" s="64"/>
      <c r="J32" s="89"/>
      <c r="K32" s="89"/>
      <c r="L32" s="56"/>
      <c r="M32" s="56"/>
      <c r="N32" s="79"/>
      <c r="O32" s="80"/>
      <c r="P32" s="86">
        <v>15</v>
      </c>
      <c r="Q32" s="87">
        <v>15</v>
      </c>
      <c r="R32" s="87"/>
      <c r="S32" s="87"/>
      <c r="T32" s="87"/>
      <c r="U32" s="88" t="s">
        <v>25</v>
      </c>
      <c r="V32" s="61">
        <v>2</v>
      </c>
      <c r="W32" s="86"/>
      <c r="X32" s="87"/>
      <c r="Y32" s="87"/>
      <c r="Z32" s="87"/>
      <c r="AA32" s="87"/>
      <c r="AB32" s="88"/>
      <c r="AC32" s="61"/>
      <c r="AD32" s="86"/>
      <c r="AE32" s="87"/>
      <c r="AF32" s="87"/>
      <c r="AG32" s="87"/>
      <c r="AH32" s="87"/>
      <c r="AI32" s="88"/>
      <c r="AJ32" s="61"/>
      <c r="AK32" s="86"/>
      <c r="AL32" s="87"/>
      <c r="AM32" s="87"/>
      <c r="AN32" s="87"/>
      <c r="AO32" s="87"/>
      <c r="AP32" s="88"/>
      <c r="AQ32" s="61"/>
      <c r="AR32" s="86"/>
      <c r="AS32" s="87"/>
      <c r="AT32" s="87"/>
      <c r="AU32" s="87"/>
      <c r="AV32" s="87"/>
      <c r="AW32" s="88"/>
      <c r="AX32" s="53"/>
      <c r="AZ32" s="150">
        <f t="shared" si="18"/>
        <v>30</v>
      </c>
      <c r="BA32" s="150">
        <v>5</v>
      </c>
      <c r="BB32" s="150">
        <f t="shared" si="16"/>
        <v>35</v>
      </c>
    </row>
    <row r="33" spans="1:54" s="9" customFormat="1" ht="23.25">
      <c r="A33" s="222">
        <v>8</v>
      </c>
      <c r="B33" s="175" t="s">
        <v>54</v>
      </c>
      <c r="C33" s="70">
        <f t="shared" si="17"/>
        <v>30</v>
      </c>
      <c r="D33" s="176">
        <f t="shared" si="10"/>
        <v>0</v>
      </c>
      <c r="E33" s="150">
        <f t="shared" si="10"/>
        <v>30</v>
      </c>
      <c r="F33" s="150">
        <f t="shared" si="10"/>
        <v>0</v>
      </c>
      <c r="G33" s="150">
        <f t="shared" si="10"/>
        <v>0</v>
      </c>
      <c r="H33" s="177">
        <f t="shared" si="10"/>
        <v>0</v>
      </c>
      <c r="I33" s="55"/>
      <c r="J33" s="56"/>
      <c r="K33" s="56"/>
      <c r="L33" s="89"/>
      <c r="M33" s="89"/>
      <c r="N33" s="90"/>
      <c r="O33" s="225"/>
      <c r="P33" s="84"/>
      <c r="Q33" s="59">
        <v>30</v>
      </c>
      <c r="R33" s="59"/>
      <c r="S33" s="59"/>
      <c r="T33" s="59"/>
      <c r="U33" s="92" t="s">
        <v>25</v>
      </c>
      <c r="V33" s="93">
        <v>2</v>
      </c>
      <c r="W33" s="84"/>
      <c r="X33" s="59"/>
      <c r="Y33" s="59"/>
      <c r="Z33" s="59"/>
      <c r="AA33" s="59"/>
      <c r="AB33" s="92"/>
      <c r="AC33" s="93"/>
      <c r="AD33" s="84"/>
      <c r="AE33" s="59"/>
      <c r="AF33" s="59"/>
      <c r="AG33" s="59"/>
      <c r="AH33" s="59"/>
      <c r="AI33" s="92"/>
      <c r="AJ33" s="93"/>
      <c r="AK33" s="84"/>
      <c r="AL33" s="59"/>
      <c r="AM33" s="59"/>
      <c r="AN33" s="59"/>
      <c r="AO33" s="59"/>
      <c r="AP33" s="92"/>
      <c r="AQ33" s="93"/>
      <c r="AR33" s="84"/>
      <c r="AS33" s="59"/>
      <c r="AT33" s="59"/>
      <c r="AU33" s="59"/>
      <c r="AV33" s="59"/>
      <c r="AW33" s="92"/>
      <c r="AX33" s="226"/>
      <c r="AZ33" s="150">
        <f t="shared" si="18"/>
        <v>30</v>
      </c>
      <c r="BA33" s="150">
        <v>5</v>
      </c>
      <c r="BB33" s="150">
        <f t="shared" si="16"/>
        <v>35</v>
      </c>
    </row>
    <row r="34" spans="1:54" s="9" customFormat="1" ht="23.25">
      <c r="A34" s="222">
        <v>9</v>
      </c>
      <c r="B34" s="175" t="s">
        <v>56</v>
      </c>
      <c r="C34" s="70">
        <f t="shared" si="17"/>
        <v>30</v>
      </c>
      <c r="D34" s="176">
        <f t="shared" si="10"/>
        <v>15</v>
      </c>
      <c r="E34" s="150">
        <f t="shared" si="10"/>
        <v>15</v>
      </c>
      <c r="F34" s="150">
        <f t="shared" si="10"/>
        <v>0</v>
      </c>
      <c r="G34" s="150">
        <f t="shared" si="10"/>
        <v>0</v>
      </c>
      <c r="H34" s="177">
        <f t="shared" si="10"/>
        <v>0</v>
      </c>
      <c r="I34" s="55"/>
      <c r="J34" s="56"/>
      <c r="K34" s="94"/>
      <c r="L34" s="89"/>
      <c r="M34" s="89"/>
      <c r="N34" s="90"/>
      <c r="O34" s="91"/>
      <c r="P34" s="84">
        <v>15</v>
      </c>
      <c r="Q34" s="59">
        <v>15</v>
      </c>
      <c r="R34" s="59"/>
      <c r="S34" s="59"/>
      <c r="T34" s="59"/>
      <c r="U34" s="92" t="s">
        <v>25</v>
      </c>
      <c r="V34" s="93">
        <v>2</v>
      </c>
      <c r="W34" s="84"/>
      <c r="X34" s="59"/>
      <c r="Y34" s="59"/>
      <c r="Z34" s="59"/>
      <c r="AA34" s="59"/>
      <c r="AB34" s="92"/>
      <c r="AC34" s="93"/>
      <c r="AD34" s="84"/>
      <c r="AE34" s="59"/>
      <c r="AF34" s="59"/>
      <c r="AG34" s="59"/>
      <c r="AH34" s="59"/>
      <c r="AI34" s="92"/>
      <c r="AJ34" s="93"/>
      <c r="AK34" s="84"/>
      <c r="AL34" s="59"/>
      <c r="AM34" s="59"/>
      <c r="AN34" s="59"/>
      <c r="AO34" s="59"/>
      <c r="AP34" s="92"/>
      <c r="AQ34" s="93"/>
      <c r="AR34" s="84"/>
      <c r="AS34" s="59"/>
      <c r="AT34" s="59"/>
      <c r="AU34" s="59"/>
      <c r="AV34" s="59"/>
      <c r="AW34" s="92"/>
      <c r="AX34" s="226"/>
      <c r="AZ34" s="150">
        <f t="shared" si="18"/>
        <v>30</v>
      </c>
      <c r="BA34" s="150">
        <v>5</v>
      </c>
      <c r="BB34" s="150">
        <f t="shared" si="16"/>
        <v>35</v>
      </c>
    </row>
    <row r="35" spans="1:54" s="9" customFormat="1" ht="24" thickBot="1">
      <c r="A35" s="227">
        <v>10</v>
      </c>
      <c r="B35" s="180" t="s">
        <v>64</v>
      </c>
      <c r="C35" s="181">
        <f t="shared" si="17"/>
        <v>30</v>
      </c>
      <c r="D35" s="182">
        <f t="shared" si="10"/>
        <v>15</v>
      </c>
      <c r="E35" s="156">
        <f t="shared" si="10"/>
        <v>15</v>
      </c>
      <c r="F35" s="156">
        <f t="shared" si="10"/>
        <v>0</v>
      </c>
      <c r="G35" s="156">
        <f t="shared" si="10"/>
        <v>0</v>
      </c>
      <c r="H35" s="183">
        <f t="shared" si="10"/>
        <v>0</v>
      </c>
      <c r="I35" s="228"/>
      <c r="J35" s="229"/>
      <c r="K35" s="185"/>
      <c r="L35" s="185"/>
      <c r="M35" s="185"/>
      <c r="N35" s="230"/>
      <c r="O35" s="231"/>
      <c r="P35" s="232"/>
      <c r="Q35" s="189"/>
      <c r="R35" s="189"/>
      <c r="S35" s="189"/>
      <c r="T35" s="189"/>
      <c r="U35" s="233"/>
      <c r="V35" s="234"/>
      <c r="W35" s="232">
        <v>15</v>
      </c>
      <c r="X35" s="189">
        <v>15</v>
      </c>
      <c r="Y35" s="189"/>
      <c r="Z35" s="189"/>
      <c r="AA35" s="189"/>
      <c r="AB35" s="233" t="s">
        <v>25</v>
      </c>
      <c r="AC35" s="234">
        <v>3</v>
      </c>
      <c r="AD35" s="232"/>
      <c r="AE35" s="189"/>
      <c r="AF35" s="189"/>
      <c r="AG35" s="189"/>
      <c r="AH35" s="189"/>
      <c r="AI35" s="233"/>
      <c r="AJ35" s="234"/>
      <c r="AK35" s="232"/>
      <c r="AL35" s="189"/>
      <c r="AM35" s="189"/>
      <c r="AN35" s="189"/>
      <c r="AO35" s="189"/>
      <c r="AP35" s="233"/>
      <c r="AQ35" s="234"/>
      <c r="AR35" s="232"/>
      <c r="AS35" s="189"/>
      <c r="AT35" s="189"/>
      <c r="AU35" s="189"/>
      <c r="AV35" s="189"/>
      <c r="AW35" s="233"/>
      <c r="AX35" s="191"/>
      <c r="AZ35" s="150">
        <f t="shared" si="18"/>
        <v>30</v>
      </c>
      <c r="BA35" s="150">
        <v>5</v>
      </c>
      <c r="BB35" s="150">
        <f t="shared" si="16"/>
        <v>35</v>
      </c>
    </row>
    <row r="36" spans="1:61" s="99" customFormat="1" ht="21" thickBot="1">
      <c r="A36" s="98"/>
      <c r="B36" s="95"/>
      <c r="C36" s="96"/>
      <c r="D36" s="96"/>
      <c r="E36" s="96"/>
      <c r="F36" s="96"/>
      <c r="G36" s="96"/>
      <c r="H36" s="96"/>
      <c r="I36" s="97"/>
      <c r="J36" s="97"/>
      <c r="K36" s="97"/>
      <c r="L36" s="97"/>
      <c r="M36" s="97"/>
      <c r="N36" s="97"/>
      <c r="O36" s="96"/>
      <c r="P36" s="98"/>
      <c r="Q36" s="98"/>
      <c r="R36" s="98"/>
      <c r="S36" s="98"/>
      <c r="T36" s="98"/>
      <c r="U36" s="98"/>
      <c r="V36" s="96"/>
      <c r="W36" s="98"/>
      <c r="X36" s="98"/>
      <c r="Y36" s="98"/>
      <c r="Z36" s="98"/>
      <c r="AA36" s="98"/>
      <c r="AB36" s="98"/>
      <c r="AC36" s="96"/>
      <c r="AD36" s="98"/>
      <c r="AE36" s="98"/>
      <c r="AF36" s="98"/>
      <c r="AG36" s="98"/>
      <c r="AH36" s="98"/>
      <c r="AI36" s="98"/>
      <c r="AJ36" s="96"/>
      <c r="AK36" s="98"/>
      <c r="AL36" s="98"/>
      <c r="AM36" s="98"/>
      <c r="AN36" s="98"/>
      <c r="AO36" s="98"/>
      <c r="AP36" s="98"/>
      <c r="AQ36" s="96"/>
      <c r="AR36" s="98"/>
      <c r="AS36" s="98"/>
      <c r="AT36" s="98"/>
      <c r="AU36" s="98"/>
      <c r="AV36" s="98"/>
      <c r="AW36" s="98"/>
      <c r="AX36" s="96"/>
      <c r="AY36" s="9"/>
      <c r="AZ36" s="96"/>
      <c r="BA36" s="96"/>
      <c r="BB36" s="96"/>
      <c r="BC36" s="9"/>
      <c r="BD36" s="9"/>
      <c r="BE36" s="9"/>
      <c r="BF36" s="9"/>
      <c r="BG36" s="9"/>
      <c r="BH36" s="9"/>
      <c r="BI36" s="9"/>
    </row>
    <row r="37" spans="1:54" s="9" customFormat="1" ht="28.5" customHeight="1" thickBot="1">
      <c r="A37" s="159" t="s">
        <v>32</v>
      </c>
      <c r="B37" s="235" t="s">
        <v>33</v>
      </c>
      <c r="C37" s="161">
        <f>SUM(C38:C49)</f>
        <v>525</v>
      </c>
      <c r="D37" s="162">
        <f aca="true" t="shared" si="19" ref="D37:H38">I37+P37+W37+AD37+AK37+AR37</f>
        <v>195</v>
      </c>
      <c r="E37" s="163">
        <f t="shared" si="19"/>
        <v>225</v>
      </c>
      <c r="F37" s="163">
        <f t="shared" si="19"/>
        <v>75</v>
      </c>
      <c r="G37" s="163">
        <f t="shared" si="19"/>
        <v>30</v>
      </c>
      <c r="H37" s="164">
        <f t="shared" si="19"/>
        <v>0</v>
      </c>
      <c r="I37" s="165">
        <f>SUM(I38:I49)</f>
        <v>75</v>
      </c>
      <c r="J37" s="165">
        <f>SUM(J38:J49)</f>
        <v>75</v>
      </c>
      <c r="K37" s="165">
        <f>SUM(K38:K49)</f>
        <v>0</v>
      </c>
      <c r="L37" s="165">
        <f>SUM(L38:L49)</f>
        <v>0</v>
      </c>
      <c r="M37" s="165">
        <f>SUM(M38:M49)</f>
        <v>0</v>
      </c>
      <c r="N37" s="165">
        <f>COUNTIF(N38:N49,"E")</f>
        <v>2</v>
      </c>
      <c r="O37" s="236">
        <f aca="true" t="shared" si="20" ref="O37:T37">SUM(O38:O49)</f>
        <v>12</v>
      </c>
      <c r="P37" s="165">
        <f t="shared" si="20"/>
        <v>105</v>
      </c>
      <c r="Q37" s="165">
        <f t="shared" si="20"/>
        <v>135</v>
      </c>
      <c r="R37" s="165">
        <f t="shared" si="20"/>
        <v>0</v>
      </c>
      <c r="S37" s="165">
        <f t="shared" si="20"/>
        <v>30</v>
      </c>
      <c r="T37" s="165">
        <f t="shared" si="20"/>
        <v>0</v>
      </c>
      <c r="U37" s="165">
        <f>COUNTIF(U38:U49,"E")</f>
        <v>3</v>
      </c>
      <c r="V37" s="236">
        <f aca="true" t="shared" si="21" ref="V37:AA37">SUM(V38:V49)</f>
        <v>19</v>
      </c>
      <c r="W37" s="165">
        <f t="shared" si="21"/>
        <v>15</v>
      </c>
      <c r="X37" s="165">
        <f t="shared" si="21"/>
        <v>15</v>
      </c>
      <c r="Y37" s="165">
        <f t="shared" si="21"/>
        <v>0</v>
      </c>
      <c r="Z37" s="165">
        <f t="shared" si="21"/>
        <v>0</v>
      </c>
      <c r="AA37" s="165">
        <f t="shared" si="21"/>
        <v>0</v>
      </c>
      <c r="AB37" s="165">
        <f>COUNTIF(AB38:AB49,"E")</f>
        <v>0</v>
      </c>
      <c r="AC37" s="236">
        <f aca="true" t="shared" si="22" ref="AC37:AH37">SUM(AC38:AC49)</f>
        <v>2</v>
      </c>
      <c r="AD37" s="165">
        <f t="shared" si="22"/>
        <v>0</v>
      </c>
      <c r="AE37" s="165">
        <f t="shared" si="22"/>
        <v>0</v>
      </c>
      <c r="AF37" s="165">
        <f t="shared" si="22"/>
        <v>15</v>
      </c>
      <c r="AG37" s="165">
        <f t="shared" si="22"/>
        <v>0</v>
      </c>
      <c r="AH37" s="165">
        <f t="shared" si="22"/>
        <v>0</v>
      </c>
      <c r="AI37" s="165">
        <f>COUNTIF(AI38:AI49,"E")</f>
        <v>0</v>
      </c>
      <c r="AJ37" s="236">
        <f aca="true" t="shared" si="23" ref="AJ37:AQ37">SUM(AJ38:AJ49)</f>
        <v>2</v>
      </c>
      <c r="AK37" s="165">
        <f t="shared" si="23"/>
        <v>0</v>
      </c>
      <c r="AL37" s="165">
        <f t="shared" si="23"/>
        <v>0</v>
      </c>
      <c r="AM37" s="165">
        <f t="shared" si="23"/>
        <v>30</v>
      </c>
      <c r="AN37" s="165">
        <f t="shared" si="23"/>
        <v>0</v>
      </c>
      <c r="AO37" s="165">
        <f t="shared" si="23"/>
        <v>0</v>
      </c>
      <c r="AP37" s="165">
        <f>COUNTIF(AP38:AP49,"E")</f>
        <v>0</v>
      </c>
      <c r="AQ37" s="236">
        <f t="shared" si="23"/>
        <v>3</v>
      </c>
      <c r="AR37" s="165">
        <f>SUM(AR38:AR49)</f>
        <v>0</v>
      </c>
      <c r="AS37" s="165">
        <f>SUM(AS38:AS49)</f>
        <v>0</v>
      </c>
      <c r="AT37" s="165">
        <f>SUM(AT38:AT49)</f>
        <v>30</v>
      </c>
      <c r="AU37" s="165">
        <f>SUM(AU38:AU49)</f>
        <v>0</v>
      </c>
      <c r="AV37" s="165">
        <f>SUM(AV38:AV49)</f>
        <v>0</v>
      </c>
      <c r="AW37" s="237">
        <f>COUNTIF(AW38:AW49,"E")</f>
        <v>0</v>
      </c>
      <c r="AX37" s="236">
        <f>SUM(AX38:AX49)</f>
        <v>5</v>
      </c>
      <c r="AZ37" s="159">
        <f>C37</f>
        <v>525</v>
      </c>
      <c r="BA37" s="159">
        <f>SUM(BA39:BA49)</f>
        <v>55</v>
      </c>
      <c r="BB37" s="159">
        <f t="shared" si="16"/>
        <v>580</v>
      </c>
    </row>
    <row r="38" spans="1:54" s="9" customFormat="1" ht="23.25">
      <c r="A38" s="238">
        <v>1</v>
      </c>
      <c r="B38" s="224" t="s">
        <v>57</v>
      </c>
      <c r="C38" s="66">
        <f>SUM(D38:H38)</f>
        <v>30</v>
      </c>
      <c r="D38" s="176">
        <f t="shared" si="19"/>
        <v>15</v>
      </c>
      <c r="E38" s="150">
        <f t="shared" si="19"/>
        <v>15</v>
      </c>
      <c r="F38" s="150">
        <f t="shared" si="19"/>
        <v>0</v>
      </c>
      <c r="G38" s="150">
        <f t="shared" si="19"/>
        <v>0</v>
      </c>
      <c r="H38" s="177">
        <f t="shared" si="19"/>
        <v>0</v>
      </c>
      <c r="I38" s="64">
        <v>15</v>
      </c>
      <c r="J38" s="94">
        <v>15</v>
      </c>
      <c r="K38" s="94"/>
      <c r="L38" s="74"/>
      <c r="M38" s="172"/>
      <c r="N38" s="172" t="s">
        <v>25</v>
      </c>
      <c r="O38" s="72">
        <v>3</v>
      </c>
      <c r="P38" s="111"/>
      <c r="Q38" s="87"/>
      <c r="R38" s="87"/>
      <c r="S38" s="87"/>
      <c r="T38" s="87"/>
      <c r="U38" s="107"/>
      <c r="V38" s="72"/>
      <c r="W38" s="111"/>
      <c r="X38" s="87"/>
      <c r="Y38" s="87"/>
      <c r="Z38" s="87"/>
      <c r="AA38" s="87"/>
      <c r="AB38" s="88"/>
      <c r="AC38" s="112"/>
      <c r="AD38" s="86"/>
      <c r="AE38" s="87"/>
      <c r="AF38" s="87"/>
      <c r="AG38" s="87"/>
      <c r="AH38" s="87"/>
      <c r="AI38" s="88"/>
      <c r="AJ38" s="112"/>
      <c r="AK38" s="86"/>
      <c r="AL38" s="87"/>
      <c r="AM38" s="87"/>
      <c r="AN38" s="87"/>
      <c r="AO38" s="87"/>
      <c r="AP38" s="88"/>
      <c r="AQ38" s="72"/>
      <c r="AR38" s="111"/>
      <c r="AS38" s="87"/>
      <c r="AT38" s="87"/>
      <c r="AU38" s="87"/>
      <c r="AV38" s="87"/>
      <c r="AW38" s="88"/>
      <c r="AX38" s="71"/>
      <c r="AZ38" s="150">
        <f>C38</f>
        <v>30</v>
      </c>
      <c r="BA38" s="150">
        <v>5</v>
      </c>
      <c r="BB38" s="150">
        <f t="shared" si="16"/>
        <v>35</v>
      </c>
    </row>
    <row r="39" spans="1:54" s="9" customFormat="1" ht="23.25">
      <c r="A39" s="222">
        <v>2</v>
      </c>
      <c r="B39" s="175" t="s">
        <v>124</v>
      </c>
      <c r="C39" s="70">
        <f aca="true" t="shared" si="24" ref="C39:C49">SUM(D39:H39)</f>
        <v>60</v>
      </c>
      <c r="D39" s="176">
        <f aca="true" t="shared" si="25" ref="D39:H49">I39+P39+W39+AD39+AK39+AR39</f>
        <v>30</v>
      </c>
      <c r="E39" s="150">
        <f t="shared" si="25"/>
        <v>30</v>
      </c>
      <c r="F39" s="150">
        <f t="shared" si="25"/>
        <v>0</v>
      </c>
      <c r="G39" s="150">
        <f t="shared" si="25"/>
        <v>0</v>
      </c>
      <c r="H39" s="177">
        <f t="shared" si="25"/>
        <v>0</v>
      </c>
      <c r="I39" s="55">
        <v>30</v>
      </c>
      <c r="J39" s="56">
        <v>30</v>
      </c>
      <c r="K39" s="56"/>
      <c r="L39" s="94"/>
      <c r="M39" s="94"/>
      <c r="N39" s="100" t="s">
        <v>68</v>
      </c>
      <c r="O39" s="63">
        <v>5</v>
      </c>
      <c r="P39" s="101"/>
      <c r="Q39" s="76"/>
      <c r="R39" s="76"/>
      <c r="S39" s="76"/>
      <c r="T39" s="76"/>
      <c r="U39" s="77"/>
      <c r="V39" s="63"/>
      <c r="W39" s="101"/>
      <c r="X39" s="76"/>
      <c r="Y39" s="76"/>
      <c r="Z39" s="76"/>
      <c r="AA39" s="76"/>
      <c r="AB39" s="77"/>
      <c r="AC39" s="78"/>
      <c r="AD39" s="75"/>
      <c r="AE39" s="76"/>
      <c r="AF39" s="76"/>
      <c r="AG39" s="76"/>
      <c r="AH39" s="76"/>
      <c r="AI39" s="88"/>
      <c r="AJ39" s="78"/>
      <c r="AK39" s="75"/>
      <c r="AL39" s="76"/>
      <c r="AM39" s="76"/>
      <c r="AN39" s="76"/>
      <c r="AO39" s="76"/>
      <c r="AP39" s="88"/>
      <c r="AQ39" s="63"/>
      <c r="AR39" s="101"/>
      <c r="AS39" s="76"/>
      <c r="AT39" s="76"/>
      <c r="AU39" s="76"/>
      <c r="AV39" s="76"/>
      <c r="AW39" s="100"/>
      <c r="AX39" s="62"/>
      <c r="AZ39" s="150">
        <f aca="true" t="shared" si="26" ref="AZ39:AZ49">C39</f>
        <v>60</v>
      </c>
      <c r="BA39" s="150">
        <v>5</v>
      </c>
      <c r="BB39" s="150">
        <f t="shared" si="16"/>
        <v>65</v>
      </c>
    </row>
    <row r="40" spans="1:54" s="9" customFormat="1" ht="23.25">
      <c r="A40" s="238">
        <v>3</v>
      </c>
      <c r="B40" s="224" t="s">
        <v>58</v>
      </c>
      <c r="C40" s="70">
        <f t="shared" si="24"/>
        <v>60</v>
      </c>
      <c r="D40" s="176">
        <f t="shared" si="25"/>
        <v>30</v>
      </c>
      <c r="E40" s="150">
        <f t="shared" si="25"/>
        <v>30</v>
      </c>
      <c r="F40" s="150">
        <f t="shared" si="25"/>
        <v>0</v>
      </c>
      <c r="G40" s="150">
        <f t="shared" si="25"/>
        <v>0</v>
      </c>
      <c r="H40" s="177">
        <f t="shared" si="25"/>
        <v>0</v>
      </c>
      <c r="I40" s="64">
        <v>30</v>
      </c>
      <c r="J40" s="74">
        <v>30</v>
      </c>
      <c r="K40" s="74"/>
      <c r="L40" s="56"/>
      <c r="M40" s="56"/>
      <c r="N40" s="82" t="s">
        <v>68</v>
      </c>
      <c r="O40" s="102">
        <v>4</v>
      </c>
      <c r="P40" s="58"/>
      <c r="Q40" s="59"/>
      <c r="R40" s="59"/>
      <c r="S40" s="59"/>
      <c r="T40" s="59"/>
      <c r="U40" s="85"/>
      <c r="V40" s="54"/>
      <c r="W40" s="58"/>
      <c r="X40" s="59"/>
      <c r="Y40" s="59"/>
      <c r="Z40" s="59"/>
      <c r="AA40" s="59"/>
      <c r="AB40" s="85"/>
      <c r="AC40" s="61"/>
      <c r="AD40" s="84"/>
      <c r="AE40" s="59"/>
      <c r="AF40" s="59"/>
      <c r="AG40" s="59"/>
      <c r="AH40" s="59"/>
      <c r="AI40" s="85"/>
      <c r="AJ40" s="61"/>
      <c r="AK40" s="84"/>
      <c r="AL40" s="59"/>
      <c r="AM40" s="59"/>
      <c r="AN40" s="59"/>
      <c r="AO40" s="59"/>
      <c r="AP40" s="85"/>
      <c r="AQ40" s="54"/>
      <c r="AR40" s="58"/>
      <c r="AS40" s="59"/>
      <c r="AT40" s="59"/>
      <c r="AU40" s="59"/>
      <c r="AV40" s="59"/>
      <c r="AW40" s="79"/>
      <c r="AX40" s="53"/>
      <c r="AZ40" s="150">
        <f t="shared" si="26"/>
        <v>60</v>
      </c>
      <c r="BA40" s="150">
        <v>5</v>
      </c>
      <c r="BB40" s="150">
        <f t="shared" si="16"/>
        <v>65</v>
      </c>
    </row>
    <row r="41" spans="1:61" s="106" customFormat="1" ht="23.25">
      <c r="A41" s="222">
        <v>4</v>
      </c>
      <c r="B41" s="175" t="s">
        <v>59</v>
      </c>
      <c r="C41" s="70">
        <f t="shared" si="24"/>
        <v>45</v>
      </c>
      <c r="D41" s="176">
        <f t="shared" si="25"/>
        <v>15</v>
      </c>
      <c r="E41" s="150">
        <f t="shared" si="25"/>
        <v>30</v>
      </c>
      <c r="F41" s="150">
        <f t="shared" si="25"/>
        <v>0</v>
      </c>
      <c r="G41" s="150">
        <f t="shared" si="25"/>
        <v>0</v>
      </c>
      <c r="H41" s="177">
        <f t="shared" si="25"/>
        <v>0</v>
      </c>
      <c r="I41" s="55"/>
      <c r="J41" s="56"/>
      <c r="K41" s="56"/>
      <c r="L41" s="56"/>
      <c r="M41" s="56"/>
      <c r="N41" s="82"/>
      <c r="O41" s="102"/>
      <c r="P41" s="55">
        <v>15</v>
      </c>
      <c r="Q41" s="56">
        <v>30</v>
      </c>
      <c r="R41" s="56"/>
      <c r="S41" s="94"/>
      <c r="T41" s="94"/>
      <c r="U41" s="100" t="s">
        <v>68</v>
      </c>
      <c r="V41" s="103">
        <v>4</v>
      </c>
      <c r="W41" s="64"/>
      <c r="X41" s="94"/>
      <c r="Y41" s="94"/>
      <c r="Z41" s="94"/>
      <c r="AA41" s="94"/>
      <c r="AB41" s="100"/>
      <c r="AC41" s="104"/>
      <c r="AD41" s="105"/>
      <c r="AE41" s="94"/>
      <c r="AF41" s="94"/>
      <c r="AG41" s="94"/>
      <c r="AH41" s="94"/>
      <c r="AI41" s="100"/>
      <c r="AJ41" s="104"/>
      <c r="AK41" s="105"/>
      <c r="AL41" s="94"/>
      <c r="AM41" s="94"/>
      <c r="AN41" s="94"/>
      <c r="AO41" s="94"/>
      <c r="AP41" s="100"/>
      <c r="AQ41" s="103"/>
      <c r="AR41" s="64"/>
      <c r="AS41" s="94"/>
      <c r="AT41" s="94"/>
      <c r="AU41" s="94"/>
      <c r="AV41" s="94"/>
      <c r="AW41" s="100"/>
      <c r="AX41" s="239"/>
      <c r="AY41" s="9"/>
      <c r="AZ41" s="150">
        <f t="shared" si="26"/>
        <v>45</v>
      </c>
      <c r="BA41" s="150">
        <v>5</v>
      </c>
      <c r="BB41" s="150">
        <f t="shared" si="16"/>
        <v>50</v>
      </c>
      <c r="BC41" s="9"/>
      <c r="BD41" s="9"/>
      <c r="BE41" s="9"/>
      <c r="BF41" s="9"/>
      <c r="BG41" s="9"/>
      <c r="BH41" s="9"/>
      <c r="BI41" s="9"/>
    </row>
    <row r="42" spans="1:61" s="106" customFormat="1" ht="23.25">
      <c r="A42" s="238">
        <v>5</v>
      </c>
      <c r="B42" s="167" t="s">
        <v>60</v>
      </c>
      <c r="C42" s="70">
        <f t="shared" si="24"/>
        <v>60</v>
      </c>
      <c r="D42" s="176">
        <f t="shared" si="25"/>
        <v>30</v>
      </c>
      <c r="E42" s="150">
        <f t="shared" si="25"/>
        <v>30</v>
      </c>
      <c r="F42" s="150">
        <f t="shared" si="25"/>
        <v>0</v>
      </c>
      <c r="G42" s="150">
        <f t="shared" si="25"/>
        <v>0</v>
      </c>
      <c r="H42" s="177">
        <f t="shared" si="25"/>
        <v>0</v>
      </c>
      <c r="I42" s="73"/>
      <c r="J42" s="74"/>
      <c r="K42" s="74"/>
      <c r="L42" s="74"/>
      <c r="M42" s="74"/>
      <c r="N42" s="107"/>
      <c r="O42" s="108"/>
      <c r="P42" s="73">
        <v>30</v>
      </c>
      <c r="Q42" s="74">
        <v>30</v>
      </c>
      <c r="R42" s="56"/>
      <c r="S42" s="56"/>
      <c r="T42" s="56"/>
      <c r="U42" s="82" t="s">
        <v>68</v>
      </c>
      <c r="V42" s="102">
        <v>4</v>
      </c>
      <c r="W42" s="55"/>
      <c r="X42" s="56"/>
      <c r="Y42" s="56"/>
      <c r="Z42" s="56"/>
      <c r="AA42" s="56"/>
      <c r="AB42" s="82"/>
      <c r="AC42" s="83"/>
      <c r="AD42" s="81"/>
      <c r="AE42" s="56"/>
      <c r="AF42" s="56"/>
      <c r="AG42" s="56"/>
      <c r="AH42" s="56"/>
      <c r="AI42" s="82"/>
      <c r="AJ42" s="83"/>
      <c r="AK42" s="81"/>
      <c r="AL42" s="56"/>
      <c r="AM42" s="56"/>
      <c r="AN42" s="56"/>
      <c r="AO42" s="56"/>
      <c r="AP42" s="82"/>
      <c r="AQ42" s="102"/>
      <c r="AR42" s="55"/>
      <c r="AS42" s="56"/>
      <c r="AT42" s="56"/>
      <c r="AU42" s="56"/>
      <c r="AV42" s="56"/>
      <c r="AW42" s="82"/>
      <c r="AX42" s="178"/>
      <c r="AY42" s="9"/>
      <c r="AZ42" s="150">
        <f t="shared" si="26"/>
        <v>60</v>
      </c>
      <c r="BA42" s="150">
        <v>5</v>
      </c>
      <c r="BB42" s="150">
        <f t="shared" si="16"/>
        <v>65</v>
      </c>
      <c r="BC42" s="9"/>
      <c r="BD42" s="9"/>
      <c r="BE42" s="9"/>
      <c r="BF42" s="9"/>
      <c r="BG42" s="9"/>
      <c r="BH42" s="9"/>
      <c r="BI42" s="9"/>
    </row>
    <row r="43" spans="1:61" s="106" customFormat="1" ht="23.25">
      <c r="A43" s="222">
        <v>6</v>
      </c>
      <c r="B43" s="175" t="s">
        <v>61</v>
      </c>
      <c r="C43" s="70">
        <f t="shared" si="24"/>
        <v>45</v>
      </c>
      <c r="D43" s="176">
        <f t="shared" si="25"/>
        <v>15</v>
      </c>
      <c r="E43" s="150">
        <f t="shared" si="25"/>
        <v>30</v>
      </c>
      <c r="F43" s="150">
        <f t="shared" si="25"/>
        <v>0</v>
      </c>
      <c r="G43" s="150">
        <f t="shared" si="25"/>
        <v>0</v>
      </c>
      <c r="H43" s="177">
        <f t="shared" si="25"/>
        <v>0</v>
      </c>
      <c r="I43" s="55"/>
      <c r="J43" s="94"/>
      <c r="K43" s="94"/>
      <c r="L43" s="94"/>
      <c r="M43" s="94"/>
      <c r="N43" s="100"/>
      <c r="O43" s="103"/>
      <c r="P43" s="64">
        <v>15</v>
      </c>
      <c r="Q43" s="94">
        <v>30</v>
      </c>
      <c r="R43" s="94"/>
      <c r="S43" s="94"/>
      <c r="T43" s="94"/>
      <c r="U43" s="100" t="s">
        <v>68</v>
      </c>
      <c r="V43" s="103">
        <v>4</v>
      </c>
      <c r="W43" s="64"/>
      <c r="X43" s="94"/>
      <c r="Y43" s="94"/>
      <c r="Z43" s="94"/>
      <c r="AA43" s="94"/>
      <c r="AB43" s="82"/>
      <c r="AC43" s="104"/>
      <c r="AD43" s="105"/>
      <c r="AE43" s="94"/>
      <c r="AF43" s="94"/>
      <c r="AG43" s="94"/>
      <c r="AH43" s="94"/>
      <c r="AI43" s="100"/>
      <c r="AJ43" s="104"/>
      <c r="AK43" s="105"/>
      <c r="AL43" s="94"/>
      <c r="AM43" s="94"/>
      <c r="AN43" s="94"/>
      <c r="AO43" s="94"/>
      <c r="AP43" s="100"/>
      <c r="AQ43" s="103"/>
      <c r="AR43" s="64"/>
      <c r="AS43" s="94"/>
      <c r="AT43" s="94"/>
      <c r="AU43" s="94"/>
      <c r="AV43" s="56"/>
      <c r="AW43" s="57"/>
      <c r="AX43" s="240"/>
      <c r="AY43" s="9"/>
      <c r="AZ43" s="150">
        <f t="shared" si="26"/>
        <v>45</v>
      </c>
      <c r="BA43" s="150">
        <v>5</v>
      </c>
      <c r="BB43" s="150">
        <f t="shared" si="16"/>
        <v>50</v>
      </c>
      <c r="BC43" s="9"/>
      <c r="BD43" s="9"/>
      <c r="BE43" s="9"/>
      <c r="BF43" s="9"/>
      <c r="BG43" s="9"/>
      <c r="BH43" s="9"/>
      <c r="BI43" s="9"/>
    </row>
    <row r="44" spans="1:61" s="106" customFormat="1" ht="23.25">
      <c r="A44" s="238">
        <v>7</v>
      </c>
      <c r="B44" s="175" t="s">
        <v>62</v>
      </c>
      <c r="C44" s="70">
        <f t="shared" si="24"/>
        <v>30</v>
      </c>
      <c r="D44" s="176">
        <f t="shared" si="25"/>
        <v>15</v>
      </c>
      <c r="E44" s="150">
        <f t="shared" si="25"/>
        <v>15</v>
      </c>
      <c r="F44" s="150">
        <f t="shared" si="25"/>
        <v>0</v>
      </c>
      <c r="G44" s="150">
        <f t="shared" si="25"/>
        <v>0</v>
      </c>
      <c r="H44" s="177">
        <f t="shared" si="25"/>
        <v>0</v>
      </c>
      <c r="I44" s="55"/>
      <c r="J44" s="56"/>
      <c r="K44" s="56"/>
      <c r="L44" s="56"/>
      <c r="M44" s="56"/>
      <c r="N44" s="82"/>
      <c r="O44" s="102"/>
      <c r="P44" s="55">
        <v>15</v>
      </c>
      <c r="Q44" s="56">
        <v>15</v>
      </c>
      <c r="R44" s="56"/>
      <c r="S44" s="56"/>
      <c r="T44" s="56"/>
      <c r="U44" s="82" t="s">
        <v>25</v>
      </c>
      <c r="V44" s="102">
        <v>2</v>
      </c>
      <c r="W44" s="55"/>
      <c r="X44" s="56"/>
      <c r="Y44" s="56"/>
      <c r="Z44" s="56"/>
      <c r="AA44" s="56"/>
      <c r="AB44" s="82"/>
      <c r="AC44" s="83"/>
      <c r="AD44" s="81"/>
      <c r="AE44" s="56"/>
      <c r="AF44" s="56"/>
      <c r="AG44" s="56"/>
      <c r="AH44" s="56"/>
      <c r="AI44" s="82"/>
      <c r="AJ44" s="83"/>
      <c r="AK44" s="81"/>
      <c r="AL44" s="56"/>
      <c r="AM44" s="56"/>
      <c r="AN44" s="56"/>
      <c r="AO44" s="56"/>
      <c r="AP44" s="82"/>
      <c r="AQ44" s="102"/>
      <c r="AR44" s="55"/>
      <c r="AS44" s="56"/>
      <c r="AT44" s="56"/>
      <c r="AU44" s="56"/>
      <c r="AV44" s="56"/>
      <c r="AW44" s="57"/>
      <c r="AX44" s="178"/>
      <c r="AY44" s="9"/>
      <c r="AZ44" s="150">
        <f t="shared" si="26"/>
        <v>30</v>
      </c>
      <c r="BA44" s="150">
        <v>5</v>
      </c>
      <c r="BB44" s="150">
        <f t="shared" si="16"/>
        <v>35</v>
      </c>
      <c r="BC44" s="9"/>
      <c r="BD44" s="9"/>
      <c r="BE44" s="9"/>
      <c r="BF44" s="9"/>
      <c r="BG44" s="9"/>
      <c r="BH44" s="9"/>
      <c r="BI44" s="9"/>
    </row>
    <row r="45" spans="1:61" s="106" customFormat="1" ht="24" customHeight="1">
      <c r="A45" s="222">
        <v>8</v>
      </c>
      <c r="B45" s="224" t="s">
        <v>63</v>
      </c>
      <c r="C45" s="70">
        <f t="shared" si="24"/>
        <v>30</v>
      </c>
      <c r="D45" s="176">
        <f t="shared" si="25"/>
        <v>15</v>
      </c>
      <c r="E45" s="150">
        <f t="shared" si="25"/>
        <v>15</v>
      </c>
      <c r="F45" s="150">
        <f t="shared" si="25"/>
        <v>0</v>
      </c>
      <c r="G45" s="150">
        <f t="shared" si="25"/>
        <v>0</v>
      </c>
      <c r="H45" s="177">
        <f t="shared" si="25"/>
        <v>0</v>
      </c>
      <c r="I45" s="64"/>
      <c r="J45" s="89"/>
      <c r="K45" s="56"/>
      <c r="L45" s="56"/>
      <c r="M45" s="56"/>
      <c r="N45" s="57"/>
      <c r="O45" s="102"/>
      <c r="P45" s="55">
        <v>15</v>
      </c>
      <c r="Q45" s="56">
        <v>15</v>
      </c>
      <c r="R45" s="56"/>
      <c r="S45" s="94"/>
      <c r="T45" s="94"/>
      <c r="U45" s="100" t="s">
        <v>25</v>
      </c>
      <c r="V45" s="103">
        <v>2</v>
      </c>
      <c r="W45" s="64"/>
      <c r="X45" s="94"/>
      <c r="Y45" s="94"/>
      <c r="Z45" s="94"/>
      <c r="AA45" s="94"/>
      <c r="AB45" s="100"/>
      <c r="AC45" s="104"/>
      <c r="AD45" s="105"/>
      <c r="AE45" s="94"/>
      <c r="AF45" s="94"/>
      <c r="AG45" s="94"/>
      <c r="AH45" s="94"/>
      <c r="AI45" s="100"/>
      <c r="AJ45" s="104"/>
      <c r="AK45" s="105"/>
      <c r="AL45" s="94"/>
      <c r="AM45" s="94"/>
      <c r="AN45" s="94"/>
      <c r="AO45" s="94"/>
      <c r="AP45" s="100"/>
      <c r="AQ45" s="103"/>
      <c r="AR45" s="64"/>
      <c r="AS45" s="94"/>
      <c r="AT45" s="94"/>
      <c r="AU45" s="94"/>
      <c r="AV45" s="56"/>
      <c r="AW45" s="57"/>
      <c r="AX45" s="239"/>
      <c r="AY45" s="9"/>
      <c r="AZ45" s="150">
        <f t="shared" si="26"/>
        <v>30</v>
      </c>
      <c r="BA45" s="150">
        <v>5</v>
      </c>
      <c r="BB45" s="150">
        <f t="shared" si="16"/>
        <v>35</v>
      </c>
      <c r="BC45" s="9"/>
      <c r="BD45" s="9"/>
      <c r="BE45" s="9"/>
      <c r="BF45" s="9"/>
      <c r="BG45" s="9"/>
      <c r="BH45" s="9"/>
      <c r="BI45" s="9"/>
    </row>
    <row r="46" spans="1:61" s="106" customFormat="1" ht="23.25">
      <c r="A46" s="238">
        <v>9</v>
      </c>
      <c r="B46" s="175" t="s">
        <v>77</v>
      </c>
      <c r="C46" s="70">
        <f t="shared" si="24"/>
        <v>30</v>
      </c>
      <c r="D46" s="176">
        <f t="shared" si="25"/>
        <v>15</v>
      </c>
      <c r="E46" s="150">
        <f t="shared" si="25"/>
        <v>15</v>
      </c>
      <c r="F46" s="150">
        <f t="shared" si="25"/>
        <v>0</v>
      </c>
      <c r="G46" s="150">
        <f t="shared" si="25"/>
        <v>0</v>
      </c>
      <c r="H46" s="177">
        <f t="shared" si="25"/>
        <v>0</v>
      </c>
      <c r="I46" s="55"/>
      <c r="J46" s="56"/>
      <c r="K46" s="56"/>
      <c r="L46" s="56"/>
      <c r="M46" s="56"/>
      <c r="N46" s="57"/>
      <c r="O46" s="102"/>
      <c r="P46" s="55">
        <v>15</v>
      </c>
      <c r="Q46" s="56">
        <v>15</v>
      </c>
      <c r="R46" s="56"/>
      <c r="S46" s="56"/>
      <c r="T46" s="56"/>
      <c r="U46" s="82" t="s">
        <v>25</v>
      </c>
      <c r="V46" s="102">
        <v>2</v>
      </c>
      <c r="W46" s="55"/>
      <c r="X46" s="56"/>
      <c r="Y46" s="56"/>
      <c r="Z46" s="56"/>
      <c r="AA46" s="56"/>
      <c r="AB46" s="82"/>
      <c r="AC46" s="83"/>
      <c r="AD46" s="81"/>
      <c r="AE46" s="56"/>
      <c r="AF46" s="56"/>
      <c r="AG46" s="56"/>
      <c r="AH46" s="56"/>
      <c r="AI46" s="82"/>
      <c r="AJ46" s="83"/>
      <c r="AK46" s="81"/>
      <c r="AL46" s="56"/>
      <c r="AM46" s="56"/>
      <c r="AN46" s="56"/>
      <c r="AO46" s="56"/>
      <c r="AP46" s="82"/>
      <c r="AQ46" s="102"/>
      <c r="AR46" s="55"/>
      <c r="AS46" s="56"/>
      <c r="AT46" s="56"/>
      <c r="AU46" s="56"/>
      <c r="AV46" s="56"/>
      <c r="AW46" s="82"/>
      <c r="AX46" s="178"/>
      <c r="AY46" s="9"/>
      <c r="AZ46" s="150">
        <f t="shared" si="26"/>
        <v>30</v>
      </c>
      <c r="BA46" s="150">
        <v>5</v>
      </c>
      <c r="BB46" s="150">
        <f t="shared" si="16"/>
        <v>35</v>
      </c>
      <c r="BC46" s="9"/>
      <c r="BD46" s="9"/>
      <c r="BE46" s="9"/>
      <c r="BF46" s="9"/>
      <c r="BG46" s="9"/>
      <c r="BH46" s="9"/>
      <c r="BI46" s="9"/>
    </row>
    <row r="47" spans="1:61" s="106" customFormat="1" ht="23.25">
      <c r="A47" s="222">
        <v>10</v>
      </c>
      <c r="B47" s="175" t="s">
        <v>65</v>
      </c>
      <c r="C47" s="70">
        <f t="shared" si="24"/>
        <v>30</v>
      </c>
      <c r="D47" s="176">
        <f t="shared" si="25"/>
        <v>15</v>
      </c>
      <c r="E47" s="150">
        <f t="shared" si="25"/>
        <v>15</v>
      </c>
      <c r="F47" s="150">
        <f t="shared" si="25"/>
        <v>0</v>
      </c>
      <c r="G47" s="150">
        <f t="shared" si="25"/>
        <v>0</v>
      </c>
      <c r="H47" s="177">
        <f t="shared" si="25"/>
        <v>0</v>
      </c>
      <c r="I47" s="55"/>
      <c r="J47" s="56"/>
      <c r="K47" s="56"/>
      <c r="L47" s="56"/>
      <c r="M47" s="56"/>
      <c r="N47" s="82"/>
      <c r="O47" s="102"/>
      <c r="P47" s="55"/>
      <c r="Q47" s="56"/>
      <c r="R47" s="56"/>
      <c r="S47" s="56"/>
      <c r="T47" s="56"/>
      <c r="U47" s="82"/>
      <c r="V47" s="102"/>
      <c r="W47" s="55">
        <v>15</v>
      </c>
      <c r="X47" s="56">
        <v>15</v>
      </c>
      <c r="Y47" s="56"/>
      <c r="Z47" s="56"/>
      <c r="AA47" s="56"/>
      <c r="AB47" s="82" t="s">
        <v>25</v>
      </c>
      <c r="AC47" s="83">
        <v>2</v>
      </c>
      <c r="AD47" s="81"/>
      <c r="AE47" s="56"/>
      <c r="AF47" s="56"/>
      <c r="AG47" s="56"/>
      <c r="AH47" s="56"/>
      <c r="AI47" s="82"/>
      <c r="AJ47" s="83"/>
      <c r="AK47" s="81"/>
      <c r="AL47" s="56"/>
      <c r="AM47" s="56"/>
      <c r="AN47" s="56"/>
      <c r="AO47" s="56"/>
      <c r="AP47" s="82"/>
      <c r="AQ47" s="102"/>
      <c r="AR47" s="55"/>
      <c r="AS47" s="56"/>
      <c r="AT47" s="56"/>
      <c r="AU47" s="56"/>
      <c r="AV47" s="56"/>
      <c r="AW47" s="57"/>
      <c r="AX47" s="178"/>
      <c r="AY47" s="9"/>
      <c r="AZ47" s="150">
        <f t="shared" si="26"/>
        <v>30</v>
      </c>
      <c r="BA47" s="150">
        <v>5</v>
      </c>
      <c r="BB47" s="150">
        <f t="shared" si="16"/>
        <v>35</v>
      </c>
      <c r="BC47" s="9"/>
      <c r="BD47" s="9"/>
      <c r="BE47" s="9"/>
      <c r="BF47" s="9"/>
      <c r="BG47" s="9"/>
      <c r="BH47" s="9"/>
      <c r="BI47" s="9"/>
    </row>
    <row r="48" spans="1:54" s="9" customFormat="1" ht="23.25">
      <c r="A48" s="238">
        <v>11</v>
      </c>
      <c r="B48" s="260" t="s">
        <v>78</v>
      </c>
      <c r="C48" s="70">
        <f t="shared" si="24"/>
        <v>30</v>
      </c>
      <c r="D48" s="176">
        <f t="shared" si="25"/>
        <v>0</v>
      </c>
      <c r="E48" s="150">
        <f t="shared" si="25"/>
        <v>0</v>
      </c>
      <c r="F48" s="150">
        <f t="shared" si="25"/>
        <v>0</v>
      </c>
      <c r="G48" s="150">
        <f t="shared" si="25"/>
        <v>30</v>
      </c>
      <c r="H48" s="177">
        <f t="shared" si="25"/>
        <v>0</v>
      </c>
      <c r="I48" s="241"/>
      <c r="J48" s="89"/>
      <c r="K48" s="89"/>
      <c r="L48" s="89"/>
      <c r="M48" s="89"/>
      <c r="N48" s="242"/>
      <c r="O48" s="243"/>
      <c r="P48" s="241"/>
      <c r="Q48" s="89"/>
      <c r="R48" s="89"/>
      <c r="S48" s="89">
        <v>30</v>
      </c>
      <c r="T48" s="89"/>
      <c r="U48" s="242" t="s">
        <v>25</v>
      </c>
      <c r="V48" s="243">
        <v>1</v>
      </c>
      <c r="W48" s="241"/>
      <c r="X48" s="89"/>
      <c r="Y48" s="89"/>
      <c r="Z48" s="89"/>
      <c r="AA48" s="89"/>
      <c r="AB48" s="242"/>
      <c r="AC48" s="109"/>
      <c r="AD48" s="81"/>
      <c r="AE48" s="56"/>
      <c r="AF48" s="56"/>
      <c r="AG48" s="56"/>
      <c r="AH48" s="56"/>
      <c r="AI48" s="82"/>
      <c r="AJ48" s="83"/>
      <c r="AK48" s="81"/>
      <c r="AL48" s="56"/>
      <c r="AM48" s="56"/>
      <c r="AN48" s="56"/>
      <c r="AO48" s="56"/>
      <c r="AP48" s="82"/>
      <c r="AQ48" s="83"/>
      <c r="AR48" s="81"/>
      <c r="AS48" s="56"/>
      <c r="AT48" s="56"/>
      <c r="AU48" s="56"/>
      <c r="AV48" s="56"/>
      <c r="AW48" s="57"/>
      <c r="AX48" s="239"/>
      <c r="AZ48" s="150">
        <f t="shared" si="26"/>
        <v>30</v>
      </c>
      <c r="BA48" s="150">
        <v>5</v>
      </c>
      <c r="BB48" s="150">
        <f t="shared" si="16"/>
        <v>35</v>
      </c>
    </row>
    <row r="49" spans="1:61" s="106" customFormat="1" ht="24" thickBot="1">
      <c r="A49" s="222">
        <v>12</v>
      </c>
      <c r="B49" s="180" t="s">
        <v>66</v>
      </c>
      <c r="C49" s="181">
        <f t="shared" si="24"/>
        <v>75</v>
      </c>
      <c r="D49" s="182">
        <f t="shared" si="25"/>
        <v>0</v>
      </c>
      <c r="E49" s="156">
        <f t="shared" si="25"/>
        <v>0</v>
      </c>
      <c r="F49" s="156">
        <f t="shared" si="25"/>
        <v>75</v>
      </c>
      <c r="G49" s="156">
        <f t="shared" si="25"/>
        <v>0</v>
      </c>
      <c r="H49" s="183">
        <f t="shared" si="25"/>
        <v>0</v>
      </c>
      <c r="I49" s="184"/>
      <c r="J49" s="185"/>
      <c r="K49" s="185"/>
      <c r="L49" s="185"/>
      <c r="M49" s="185"/>
      <c r="N49" s="244"/>
      <c r="O49" s="245"/>
      <c r="P49" s="184"/>
      <c r="Q49" s="185"/>
      <c r="R49" s="185"/>
      <c r="S49" s="185"/>
      <c r="T49" s="185"/>
      <c r="U49" s="244"/>
      <c r="V49" s="245"/>
      <c r="W49" s="184"/>
      <c r="X49" s="185"/>
      <c r="Y49" s="185"/>
      <c r="Z49" s="185"/>
      <c r="AA49" s="185"/>
      <c r="AB49" s="244"/>
      <c r="AC49" s="246"/>
      <c r="AD49" s="247"/>
      <c r="AE49" s="229"/>
      <c r="AF49" s="229">
        <v>15</v>
      </c>
      <c r="AG49" s="229"/>
      <c r="AH49" s="229"/>
      <c r="AI49" s="248" t="s">
        <v>25</v>
      </c>
      <c r="AJ49" s="249">
        <v>2</v>
      </c>
      <c r="AK49" s="247"/>
      <c r="AL49" s="229"/>
      <c r="AM49" s="229">
        <v>30</v>
      </c>
      <c r="AN49" s="229"/>
      <c r="AO49" s="229"/>
      <c r="AP49" s="248" t="s">
        <v>25</v>
      </c>
      <c r="AQ49" s="250">
        <v>3</v>
      </c>
      <c r="AR49" s="228"/>
      <c r="AS49" s="229"/>
      <c r="AT49" s="229">
        <v>30</v>
      </c>
      <c r="AU49" s="229"/>
      <c r="AV49" s="185"/>
      <c r="AW49" s="186" t="s">
        <v>25</v>
      </c>
      <c r="AX49" s="251">
        <v>5</v>
      </c>
      <c r="AY49" s="9"/>
      <c r="AZ49" s="150">
        <f t="shared" si="26"/>
        <v>75</v>
      </c>
      <c r="BA49" s="150">
        <v>5</v>
      </c>
      <c r="BB49" s="150">
        <f t="shared" si="16"/>
        <v>80</v>
      </c>
      <c r="BC49" s="9"/>
      <c r="BD49" s="9"/>
      <c r="BE49" s="9"/>
      <c r="BF49" s="9"/>
      <c r="BG49" s="9"/>
      <c r="BH49" s="9"/>
      <c r="BI49" s="9"/>
    </row>
    <row r="50" spans="1:61" s="106" customFormat="1" ht="24" thickBot="1">
      <c r="A50" s="271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9"/>
      <c r="AZ50" s="153"/>
      <c r="BA50" s="153"/>
      <c r="BB50" s="153"/>
      <c r="BC50" s="153"/>
      <c r="BD50" s="9"/>
      <c r="BE50" s="9"/>
      <c r="BF50" s="9"/>
      <c r="BG50" s="9"/>
      <c r="BH50" s="9"/>
      <c r="BI50" s="9"/>
    </row>
    <row r="51" spans="1:54" s="9" customFormat="1" ht="22.5">
      <c r="A51" s="159" t="s">
        <v>111</v>
      </c>
      <c r="B51" s="235" t="s">
        <v>110</v>
      </c>
      <c r="C51" s="259">
        <f>SUM(C52:C72)</f>
        <v>715</v>
      </c>
      <c r="D51" s="163">
        <f aca="true" t="shared" si="27" ref="D51:H52">I51+P51+W51+AD51+AK51+AR51</f>
        <v>180</v>
      </c>
      <c r="E51" s="163">
        <f t="shared" si="27"/>
        <v>475</v>
      </c>
      <c r="F51" s="163">
        <f t="shared" si="27"/>
        <v>0</v>
      </c>
      <c r="G51" s="163">
        <f t="shared" si="27"/>
        <v>60</v>
      </c>
      <c r="H51" s="164">
        <f t="shared" si="27"/>
        <v>0</v>
      </c>
      <c r="I51" s="165">
        <f>SUM(I52:I72)</f>
        <v>0</v>
      </c>
      <c r="J51" s="165">
        <f>SUM(J52:J72)</f>
        <v>0</v>
      </c>
      <c r="K51" s="165">
        <f>SUM(K52:K72)</f>
        <v>0</v>
      </c>
      <c r="L51" s="165">
        <f>SUM(L52:L72)</f>
        <v>0</v>
      </c>
      <c r="M51" s="165">
        <f>SUM(M52:M72)</f>
        <v>0</v>
      </c>
      <c r="N51" s="165">
        <f>COUNTIF(N52:N72,"E")</f>
        <v>0</v>
      </c>
      <c r="O51" s="236">
        <f aca="true" t="shared" si="28" ref="O51:T51">SUM(O52:O72)</f>
        <v>0</v>
      </c>
      <c r="P51" s="165">
        <f t="shared" si="28"/>
        <v>0</v>
      </c>
      <c r="Q51" s="165">
        <f>SUM(Q52:Q72)</f>
        <v>0</v>
      </c>
      <c r="R51" s="165">
        <f t="shared" si="28"/>
        <v>0</v>
      </c>
      <c r="S51" s="165">
        <f t="shared" si="28"/>
        <v>0</v>
      </c>
      <c r="T51" s="165">
        <f t="shared" si="28"/>
        <v>0</v>
      </c>
      <c r="U51" s="165">
        <f>COUNTIF(U52:U72,"E")</f>
        <v>0</v>
      </c>
      <c r="V51" s="159">
        <f aca="true" t="shared" si="29" ref="V51:AA51">SUM(V52:V72)</f>
        <v>0</v>
      </c>
      <c r="W51" s="165">
        <f t="shared" si="29"/>
        <v>60</v>
      </c>
      <c r="X51" s="165">
        <f t="shared" si="29"/>
        <v>60</v>
      </c>
      <c r="Y51" s="165">
        <f t="shared" si="29"/>
        <v>0</v>
      </c>
      <c r="Z51" s="165">
        <f t="shared" si="29"/>
        <v>0</v>
      </c>
      <c r="AA51" s="165">
        <f t="shared" si="29"/>
        <v>0</v>
      </c>
      <c r="AB51" s="165">
        <f>COUNTIF(AB52:AB72,"E")</f>
        <v>2</v>
      </c>
      <c r="AC51" s="236">
        <f aca="true" t="shared" si="30" ref="AC51:AH51">SUM(AC52:AC72)</f>
        <v>10</v>
      </c>
      <c r="AD51" s="165">
        <f t="shared" si="30"/>
        <v>45</v>
      </c>
      <c r="AE51" s="165">
        <f t="shared" si="30"/>
        <v>170</v>
      </c>
      <c r="AF51" s="165">
        <f t="shared" si="30"/>
        <v>0</v>
      </c>
      <c r="AG51" s="165">
        <f t="shared" si="30"/>
        <v>0</v>
      </c>
      <c r="AH51" s="165">
        <f t="shared" si="30"/>
        <v>0</v>
      </c>
      <c r="AI51" s="165">
        <f>COUNTIF(AI52:AI72,"E")</f>
        <v>2</v>
      </c>
      <c r="AJ51" s="236">
        <f aca="true" t="shared" si="31" ref="AJ51:AO51">SUM(AJ52:AJ72)</f>
        <v>16</v>
      </c>
      <c r="AK51" s="165">
        <f t="shared" si="31"/>
        <v>30</v>
      </c>
      <c r="AL51" s="165">
        <f t="shared" si="31"/>
        <v>125</v>
      </c>
      <c r="AM51" s="165">
        <f t="shared" si="31"/>
        <v>0</v>
      </c>
      <c r="AN51" s="165">
        <f t="shared" si="31"/>
        <v>60</v>
      </c>
      <c r="AO51" s="165">
        <f t="shared" si="31"/>
        <v>0</v>
      </c>
      <c r="AP51" s="165">
        <f>COUNTIF(AP52:AP72,"E")</f>
        <v>1</v>
      </c>
      <c r="AQ51" s="236">
        <f aca="true" t="shared" si="32" ref="AQ51:AV51">SUM(AQ52:AQ72)</f>
        <v>19</v>
      </c>
      <c r="AR51" s="165">
        <f t="shared" si="32"/>
        <v>45</v>
      </c>
      <c r="AS51" s="165">
        <f t="shared" si="32"/>
        <v>120</v>
      </c>
      <c r="AT51" s="165">
        <f t="shared" si="32"/>
        <v>0</v>
      </c>
      <c r="AU51" s="165">
        <f t="shared" si="32"/>
        <v>0</v>
      </c>
      <c r="AV51" s="165">
        <f t="shared" si="32"/>
        <v>0</v>
      </c>
      <c r="AW51" s="165">
        <f>COUNTIF(AW52:AW72,"E")</f>
        <v>1</v>
      </c>
      <c r="AX51" s="159">
        <f>SUM(AX53:AX72)</f>
        <v>12</v>
      </c>
      <c r="AZ51" s="253">
        <f>C51</f>
        <v>715</v>
      </c>
      <c r="BA51" s="159">
        <f>SUM(BA52:BA72)</f>
        <v>105</v>
      </c>
      <c r="BB51" s="159">
        <f t="shared" si="16"/>
        <v>820</v>
      </c>
    </row>
    <row r="52" spans="1:54" s="9" customFormat="1" ht="23.25">
      <c r="A52" s="256">
        <v>1</v>
      </c>
      <c r="B52" s="272" t="s">
        <v>81</v>
      </c>
      <c r="C52" s="168">
        <f>SUM(D52:H52)</f>
        <v>20</v>
      </c>
      <c r="D52" s="169">
        <f t="shared" si="27"/>
        <v>0</v>
      </c>
      <c r="E52" s="170">
        <f t="shared" si="27"/>
        <v>20</v>
      </c>
      <c r="F52" s="170">
        <f t="shared" si="27"/>
        <v>0</v>
      </c>
      <c r="G52" s="170">
        <f t="shared" si="27"/>
        <v>0</v>
      </c>
      <c r="H52" s="171">
        <f t="shared" si="27"/>
        <v>0</v>
      </c>
      <c r="I52" s="73"/>
      <c r="J52" s="73"/>
      <c r="K52" s="73"/>
      <c r="L52" s="74"/>
      <c r="M52" s="74"/>
      <c r="N52" s="107"/>
      <c r="O52" s="72"/>
      <c r="P52" s="111"/>
      <c r="Q52" s="111"/>
      <c r="R52" s="111"/>
      <c r="S52" s="111"/>
      <c r="T52" s="111"/>
      <c r="U52" s="88"/>
      <c r="V52" s="72"/>
      <c r="W52" s="111"/>
      <c r="X52" s="111"/>
      <c r="Y52" s="111"/>
      <c r="Z52" s="111"/>
      <c r="AA52" s="111"/>
      <c r="AB52" s="88"/>
      <c r="AC52" s="72"/>
      <c r="AD52" s="111"/>
      <c r="AE52" s="111">
        <v>20</v>
      </c>
      <c r="AF52" s="111"/>
      <c r="AG52" s="111"/>
      <c r="AH52" s="111"/>
      <c r="AI52" s="88" t="s">
        <v>25</v>
      </c>
      <c r="AJ52" s="108">
        <v>1</v>
      </c>
      <c r="AK52" s="111"/>
      <c r="AL52" s="111"/>
      <c r="AM52" s="111"/>
      <c r="AN52" s="111"/>
      <c r="AO52" s="111"/>
      <c r="AP52" s="173"/>
      <c r="AQ52" s="72"/>
      <c r="AR52" s="111"/>
      <c r="AS52" s="111"/>
      <c r="AT52" s="111"/>
      <c r="AU52" s="111"/>
      <c r="AV52" s="111"/>
      <c r="AW52" s="273"/>
      <c r="AX52" s="71"/>
      <c r="AZ52" s="168">
        <f>C52</f>
        <v>20</v>
      </c>
      <c r="BA52" s="150">
        <v>5</v>
      </c>
      <c r="BB52" s="150">
        <f t="shared" si="16"/>
        <v>25</v>
      </c>
    </row>
    <row r="53" spans="1:54" s="9" customFormat="1" ht="23.25">
      <c r="A53" s="274">
        <v>3</v>
      </c>
      <c r="B53" s="149" t="s">
        <v>82</v>
      </c>
      <c r="C53" s="70">
        <f aca="true" t="shared" si="33" ref="C53:C72">SUM(D53:H53)</f>
        <v>60</v>
      </c>
      <c r="D53" s="176">
        <f aca="true" t="shared" si="34" ref="D53:H72">I53+P53+W53+AD53+AK53+AR53</f>
        <v>30</v>
      </c>
      <c r="E53" s="150">
        <f t="shared" si="34"/>
        <v>30</v>
      </c>
      <c r="F53" s="150">
        <f t="shared" si="34"/>
        <v>0</v>
      </c>
      <c r="G53" s="150">
        <f t="shared" si="34"/>
        <v>0</v>
      </c>
      <c r="H53" s="177">
        <f t="shared" si="34"/>
        <v>0</v>
      </c>
      <c r="I53" s="55"/>
      <c r="J53" s="56"/>
      <c r="K53" s="74"/>
      <c r="L53" s="74"/>
      <c r="M53" s="74"/>
      <c r="N53" s="107"/>
      <c r="O53" s="61"/>
      <c r="P53" s="84"/>
      <c r="Q53" s="59"/>
      <c r="R53" s="59"/>
      <c r="S53" s="59"/>
      <c r="T53" s="59"/>
      <c r="U53" s="85"/>
      <c r="V53" s="61"/>
      <c r="W53" s="81">
        <v>30</v>
      </c>
      <c r="X53" s="56">
        <v>30</v>
      </c>
      <c r="Y53" s="59"/>
      <c r="Z53" s="59"/>
      <c r="AA53" s="59"/>
      <c r="AB53" s="85" t="s">
        <v>68</v>
      </c>
      <c r="AC53" s="54">
        <v>5</v>
      </c>
      <c r="AD53" s="84"/>
      <c r="AE53" s="59"/>
      <c r="AF53" s="59"/>
      <c r="AG53" s="59"/>
      <c r="AH53" s="59"/>
      <c r="AI53" s="85"/>
      <c r="AJ53" s="61"/>
      <c r="AK53" s="84"/>
      <c r="AL53" s="59"/>
      <c r="AM53" s="59"/>
      <c r="AN53" s="59"/>
      <c r="AO53" s="59"/>
      <c r="AP53" s="85"/>
      <c r="AQ53" s="61"/>
      <c r="AR53" s="84"/>
      <c r="AS53" s="59"/>
      <c r="AT53" s="59"/>
      <c r="AU53" s="59"/>
      <c r="AV53" s="59"/>
      <c r="AW53" s="85"/>
      <c r="AX53" s="53"/>
      <c r="AZ53" s="168">
        <f aca="true" t="shared" si="35" ref="AZ53:AZ72">C53</f>
        <v>60</v>
      </c>
      <c r="BA53" s="150">
        <v>5</v>
      </c>
      <c r="BB53" s="150">
        <f t="shared" si="16"/>
        <v>65</v>
      </c>
    </row>
    <row r="54" spans="1:54" s="9" customFormat="1" ht="23.25">
      <c r="A54" s="274">
        <v>4</v>
      </c>
      <c r="B54" s="275" t="s">
        <v>83</v>
      </c>
      <c r="C54" s="70">
        <f t="shared" si="33"/>
        <v>60</v>
      </c>
      <c r="D54" s="176">
        <f t="shared" si="34"/>
        <v>30</v>
      </c>
      <c r="E54" s="150">
        <f t="shared" si="34"/>
        <v>30</v>
      </c>
      <c r="F54" s="150">
        <f t="shared" si="34"/>
        <v>0</v>
      </c>
      <c r="G54" s="150">
        <f t="shared" si="34"/>
        <v>0</v>
      </c>
      <c r="H54" s="177">
        <f t="shared" si="34"/>
        <v>0</v>
      </c>
      <c r="I54" s="55"/>
      <c r="J54" s="56"/>
      <c r="K54" s="74"/>
      <c r="L54" s="74"/>
      <c r="M54" s="74"/>
      <c r="N54" s="107"/>
      <c r="O54" s="61"/>
      <c r="P54" s="86"/>
      <c r="Q54" s="87"/>
      <c r="R54" s="87"/>
      <c r="S54" s="87"/>
      <c r="T54" s="87"/>
      <c r="U54" s="88"/>
      <c r="V54" s="61"/>
      <c r="W54" s="304">
        <v>30</v>
      </c>
      <c r="X54" s="74">
        <v>30</v>
      </c>
      <c r="Y54" s="87"/>
      <c r="Z54" s="87"/>
      <c r="AA54" s="87"/>
      <c r="AB54" s="88" t="s">
        <v>68</v>
      </c>
      <c r="AC54" s="61">
        <v>5</v>
      </c>
      <c r="AD54" s="86"/>
      <c r="AE54" s="87"/>
      <c r="AF54" s="87"/>
      <c r="AG54" s="87"/>
      <c r="AH54" s="87"/>
      <c r="AI54" s="88"/>
      <c r="AJ54" s="61"/>
      <c r="AK54" s="86"/>
      <c r="AL54" s="87"/>
      <c r="AM54" s="87"/>
      <c r="AN54" s="87"/>
      <c r="AO54" s="87"/>
      <c r="AP54" s="88"/>
      <c r="AQ54" s="61"/>
      <c r="AR54" s="86"/>
      <c r="AS54" s="87"/>
      <c r="AT54" s="87"/>
      <c r="AU54" s="87"/>
      <c r="AV54" s="87"/>
      <c r="AW54" s="88"/>
      <c r="AX54" s="53"/>
      <c r="AZ54" s="168">
        <f t="shared" si="35"/>
        <v>60</v>
      </c>
      <c r="BA54" s="150">
        <v>5</v>
      </c>
      <c r="BB54" s="150">
        <f t="shared" si="16"/>
        <v>65</v>
      </c>
    </row>
    <row r="55" spans="1:54" s="9" customFormat="1" ht="23.25">
      <c r="A55" s="274">
        <v>5</v>
      </c>
      <c r="B55" s="149" t="s">
        <v>84</v>
      </c>
      <c r="C55" s="70">
        <f t="shared" si="33"/>
        <v>20</v>
      </c>
      <c r="D55" s="176">
        <f t="shared" si="34"/>
        <v>0</v>
      </c>
      <c r="E55" s="150">
        <f t="shared" si="34"/>
        <v>20</v>
      </c>
      <c r="F55" s="150">
        <f t="shared" si="34"/>
        <v>0</v>
      </c>
      <c r="G55" s="150">
        <f t="shared" si="34"/>
        <v>0</v>
      </c>
      <c r="H55" s="177">
        <f t="shared" si="34"/>
        <v>0</v>
      </c>
      <c r="I55" s="55"/>
      <c r="J55" s="74"/>
      <c r="K55" s="74"/>
      <c r="L55" s="74"/>
      <c r="M55" s="74"/>
      <c r="N55" s="107"/>
      <c r="O55" s="276"/>
      <c r="P55" s="86"/>
      <c r="Q55" s="87"/>
      <c r="R55" s="87"/>
      <c r="S55" s="59"/>
      <c r="T55" s="59"/>
      <c r="U55" s="88"/>
      <c r="V55" s="276"/>
      <c r="W55" s="86"/>
      <c r="X55" s="87"/>
      <c r="Y55" s="87"/>
      <c r="Z55" s="87"/>
      <c r="AA55" s="87"/>
      <c r="AB55" s="88"/>
      <c r="AC55" s="276"/>
      <c r="AD55" s="86"/>
      <c r="AE55" s="88"/>
      <c r="AF55" s="87"/>
      <c r="AG55" s="87"/>
      <c r="AH55" s="87"/>
      <c r="AI55" s="88"/>
      <c r="AJ55" s="276"/>
      <c r="AK55" s="86"/>
      <c r="AL55" s="111">
        <v>20</v>
      </c>
      <c r="AM55" s="111"/>
      <c r="AN55" s="111"/>
      <c r="AO55" s="111"/>
      <c r="AP55" s="88" t="s">
        <v>25</v>
      </c>
      <c r="AQ55" s="54">
        <v>2</v>
      </c>
      <c r="AR55" s="111"/>
      <c r="AS55" s="111"/>
      <c r="AT55" s="111"/>
      <c r="AU55" s="111"/>
      <c r="AV55" s="111"/>
      <c r="AW55" s="88"/>
      <c r="AX55" s="226"/>
      <c r="AZ55" s="168">
        <f t="shared" si="35"/>
        <v>20</v>
      </c>
      <c r="BA55" s="150">
        <v>5</v>
      </c>
      <c r="BB55" s="150">
        <f t="shared" si="16"/>
        <v>25</v>
      </c>
    </row>
    <row r="56" spans="1:54" s="9" customFormat="1" ht="23.25">
      <c r="A56" s="274">
        <v>6</v>
      </c>
      <c r="B56" s="149" t="s">
        <v>85</v>
      </c>
      <c r="C56" s="70">
        <f t="shared" si="33"/>
        <v>30</v>
      </c>
      <c r="D56" s="176">
        <f t="shared" si="34"/>
        <v>0</v>
      </c>
      <c r="E56" s="150">
        <f t="shared" si="34"/>
        <v>30</v>
      </c>
      <c r="F56" s="150">
        <f t="shared" si="34"/>
        <v>0</v>
      </c>
      <c r="G56" s="150">
        <f t="shared" si="34"/>
        <v>0</v>
      </c>
      <c r="H56" s="177">
        <f t="shared" si="34"/>
        <v>0</v>
      </c>
      <c r="I56" s="73"/>
      <c r="J56" s="55"/>
      <c r="K56" s="55"/>
      <c r="L56" s="56"/>
      <c r="M56" s="56"/>
      <c r="N56" s="82"/>
      <c r="O56" s="54"/>
      <c r="P56" s="58"/>
      <c r="Q56" s="58"/>
      <c r="R56" s="58"/>
      <c r="S56" s="58"/>
      <c r="T56" s="58"/>
      <c r="U56" s="85"/>
      <c r="V56" s="54"/>
      <c r="W56" s="58"/>
      <c r="X56" s="58"/>
      <c r="Y56" s="58"/>
      <c r="Z56" s="58"/>
      <c r="AA56" s="58"/>
      <c r="AB56" s="85"/>
      <c r="AC56" s="54"/>
      <c r="AD56" s="58"/>
      <c r="AE56" s="58"/>
      <c r="AF56" s="58"/>
      <c r="AG56" s="58"/>
      <c r="AH56" s="58"/>
      <c r="AI56" s="85"/>
      <c r="AJ56" s="54"/>
      <c r="AK56" s="58"/>
      <c r="AL56" s="58">
        <v>30</v>
      </c>
      <c r="AM56" s="58"/>
      <c r="AN56" s="58"/>
      <c r="AO56" s="58"/>
      <c r="AP56" s="60" t="s">
        <v>25</v>
      </c>
      <c r="AQ56" s="54">
        <v>2</v>
      </c>
      <c r="AR56" s="58"/>
      <c r="AS56" s="58"/>
      <c r="AT56" s="58"/>
      <c r="AU56" s="58"/>
      <c r="AV56" s="58"/>
      <c r="AW56" s="92"/>
      <c r="AX56" s="53"/>
      <c r="AZ56" s="168">
        <f t="shared" si="35"/>
        <v>30</v>
      </c>
      <c r="BA56" s="150">
        <v>5</v>
      </c>
      <c r="BB56" s="150">
        <f t="shared" si="16"/>
        <v>35</v>
      </c>
    </row>
    <row r="57" spans="1:54" s="9" customFormat="1" ht="23.25">
      <c r="A57" s="274">
        <v>7</v>
      </c>
      <c r="B57" s="275" t="s">
        <v>86</v>
      </c>
      <c r="C57" s="70">
        <f t="shared" si="33"/>
        <v>45</v>
      </c>
      <c r="D57" s="176">
        <f t="shared" si="34"/>
        <v>15</v>
      </c>
      <c r="E57" s="150">
        <f t="shared" si="34"/>
        <v>30</v>
      </c>
      <c r="F57" s="150">
        <f t="shared" si="34"/>
        <v>0</v>
      </c>
      <c r="G57" s="150">
        <f t="shared" si="34"/>
        <v>0</v>
      </c>
      <c r="H57" s="177">
        <f t="shared" si="34"/>
        <v>0</v>
      </c>
      <c r="I57" s="73"/>
      <c r="J57" s="74"/>
      <c r="K57" s="74"/>
      <c r="L57" s="74"/>
      <c r="M57" s="74"/>
      <c r="N57" s="107"/>
      <c r="O57" s="61"/>
      <c r="P57" s="84"/>
      <c r="Q57" s="59"/>
      <c r="R57" s="59"/>
      <c r="S57" s="59"/>
      <c r="T57" s="59"/>
      <c r="U57" s="85"/>
      <c r="V57" s="61"/>
      <c r="W57" s="84"/>
      <c r="X57" s="59"/>
      <c r="Y57" s="59"/>
      <c r="Z57" s="59"/>
      <c r="AA57" s="59"/>
      <c r="AB57" s="85"/>
      <c r="AC57" s="54"/>
      <c r="AD57" s="84">
        <v>15</v>
      </c>
      <c r="AE57" s="59">
        <v>30</v>
      </c>
      <c r="AF57" s="59"/>
      <c r="AG57" s="59"/>
      <c r="AH57" s="59"/>
      <c r="AI57" s="85" t="s">
        <v>68</v>
      </c>
      <c r="AJ57" s="61">
        <v>4</v>
      </c>
      <c r="AK57" s="84"/>
      <c r="AL57" s="59"/>
      <c r="AM57" s="59"/>
      <c r="AN57" s="56"/>
      <c r="AO57" s="59"/>
      <c r="AP57" s="85"/>
      <c r="AQ57" s="61"/>
      <c r="AR57" s="84"/>
      <c r="AS57" s="59"/>
      <c r="AT57" s="59"/>
      <c r="AU57" s="59"/>
      <c r="AV57" s="59"/>
      <c r="AW57" s="85"/>
      <c r="AX57" s="53"/>
      <c r="AZ57" s="168">
        <f t="shared" si="35"/>
        <v>45</v>
      </c>
      <c r="BA57" s="150">
        <v>5</v>
      </c>
      <c r="BB57" s="150">
        <f t="shared" si="16"/>
        <v>50</v>
      </c>
    </row>
    <row r="58" spans="1:54" s="9" customFormat="1" ht="23.25">
      <c r="A58" s="274">
        <v>8</v>
      </c>
      <c r="B58" s="149" t="s">
        <v>87</v>
      </c>
      <c r="C58" s="70">
        <f t="shared" si="33"/>
        <v>45</v>
      </c>
      <c r="D58" s="176">
        <f t="shared" si="34"/>
        <v>15</v>
      </c>
      <c r="E58" s="150">
        <f t="shared" si="34"/>
        <v>30</v>
      </c>
      <c r="F58" s="150">
        <f t="shared" si="34"/>
        <v>0</v>
      </c>
      <c r="G58" s="150">
        <f t="shared" si="34"/>
        <v>0</v>
      </c>
      <c r="H58" s="177">
        <f t="shared" si="34"/>
        <v>0</v>
      </c>
      <c r="I58" s="73"/>
      <c r="J58" s="74"/>
      <c r="K58" s="74"/>
      <c r="L58" s="74"/>
      <c r="M58" s="74"/>
      <c r="N58" s="107"/>
      <c r="O58" s="61"/>
      <c r="P58" s="86"/>
      <c r="Q58" s="87"/>
      <c r="R58" s="87"/>
      <c r="S58" s="87"/>
      <c r="T58" s="87"/>
      <c r="U58" s="88"/>
      <c r="V58" s="61"/>
      <c r="W58" s="86"/>
      <c r="X58" s="87"/>
      <c r="Y58" s="87"/>
      <c r="Z58" s="87"/>
      <c r="AA58" s="87"/>
      <c r="AB58" s="88"/>
      <c r="AC58" s="61"/>
      <c r="AD58" s="86">
        <v>15</v>
      </c>
      <c r="AE58" s="87">
        <v>30</v>
      </c>
      <c r="AF58" s="87"/>
      <c r="AG58" s="87"/>
      <c r="AH58" s="87"/>
      <c r="AI58" s="88" t="s">
        <v>68</v>
      </c>
      <c r="AJ58" s="61">
        <v>4</v>
      </c>
      <c r="AK58" s="86"/>
      <c r="AL58" s="87"/>
      <c r="AM58" s="87"/>
      <c r="AN58" s="87"/>
      <c r="AO58" s="87"/>
      <c r="AP58" s="88"/>
      <c r="AQ58" s="61"/>
      <c r="AR58" s="86"/>
      <c r="AS58" s="87"/>
      <c r="AT58" s="87"/>
      <c r="AU58" s="87"/>
      <c r="AV58" s="87"/>
      <c r="AW58" s="88"/>
      <c r="AX58" s="53"/>
      <c r="AZ58" s="168">
        <f t="shared" si="35"/>
        <v>45</v>
      </c>
      <c r="BA58" s="150">
        <v>5</v>
      </c>
      <c r="BB58" s="150">
        <f t="shared" si="16"/>
        <v>50</v>
      </c>
    </row>
    <row r="59" spans="1:54" s="9" customFormat="1" ht="23.25">
      <c r="A59" s="274">
        <v>9</v>
      </c>
      <c r="B59" s="149" t="s">
        <v>88</v>
      </c>
      <c r="C59" s="70">
        <f t="shared" si="33"/>
        <v>45</v>
      </c>
      <c r="D59" s="176">
        <f t="shared" si="34"/>
        <v>15</v>
      </c>
      <c r="E59" s="150">
        <f t="shared" si="34"/>
        <v>30</v>
      </c>
      <c r="F59" s="150">
        <f t="shared" si="34"/>
        <v>0</v>
      </c>
      <c r="G59" s="150">
        <f t="shared" si="34"/>
        <v>0</v>
      </c>
      <c r="H59" s="177">
        <f t="shared" si="34"/>
        <v>0</v>
      </c>
      <c r="I59" s="73"/>
      <c r="J59" s="74"/>
      <c r="K59" s="74"/>
      <c r="L59" s="74"/>
      <c r="M59" s="74"/>
      <c r="N59" s="107"/>
      <c r="O59" s="61"/>
      <c r="P59" s="86"/>
      <c r="Q59" s="87"/>
      <c r="R59" s="87"/>
      <c r="S59" s="87"/>
      <c r="T59" s="87"/>
      <c r="U59" s="88"/>
      <c r="V59" s="61"/>
      <c r="W59" s="86"/>
      <c r="X59" s="87"/>
      <c r="Y59" s="87"/>
      <c r="Z59" s="87"/>
      <c r="AA59" s="87"/>
      <c r="AB59" s="88"/>
      <c r="AC59" s="61"/>
      <c r="AD59" s="86">
        <v>15</v>
      </c>
      <c r="AE59" s="87">
        <v>30</v>
      </c>
      <c r="AF59" s="87"/>
      <c r="AG59" s="87"/>
      <c r="AH59" s="87"/>
      <c r="AI59" s="88" t="s">
        <v>25</v>
      </c>
      <c r="AJ59" s="61">
        <v>3</v>
      </c>
      <c r="AK59" s="86"/>
      <c r="AL59" s="87"/>
      <c r="AM59" s="87"/>
      <c r="AN59" s="87"/>
      <c r="AO59" s="87"/>
      <c r="AP59" s="88"/>
      <c r="AQ59" s="61"/>
      <c r="AR59" s="86"/>
      <c r="AS59" s="87"/>
      <c r="AT59" s="87"/>
      <c r="AU59" s="87"/>
      <c r="AV59" s="87"/>
      <c r="AW59" s="88"/>
      <c r="AX59" s="53"/>
      <c r="AZ59" s="168">
        <f t="shared" si="35"/>
        <v>45</v>
      </c>
      <c r="BA59" s="150">
        <v>5</v>
      </c>
      <c r="BB59" s="150">
        <f t="shared" si="16"/>
        <v>50</v>
      </c>
    </row>
    <row r="60" spans="1:54" s="9" customFormat="1" ht="23.25">
      <c r="A60" s="274">
        <v>10</v>
      </c>
      <c r="B60" s="149" t="s">
        <v>89</v>
      </c>
      <c r="C60" s="70">
        <f t="shared" si="33"/>
        <v>30</v>
      </c>
      <c r="D60" s="176">
        <f t="shared" si="34"/>
        <v>0</v>
      </c>
      <c r="E60" s="150">
        <f t="shared" si="34"/>
        <v>30</v>
      </c>
      <c r="F60" s="150">
        <f t="shared" si="34"/>
        <v>0</v>
      </c>
      <c r="G60" s="150">
        <f t="shared" si="34"/>
        <v>0</v>
      </c>
      <c r="H60" s="177">
        <f t="shared" si="34"/>
        <v>0</v>
      </c>
      <c r="I60" s="73"/>
      <c r="J60" s="74"/>
      <c r="K60" s="74"/>
      <c r="L60" s="74"/>
      <c r="M60" s="74"/>
      <c r="N60" s="107"/>
      <c r="O60" s="61"/>
      <c r="P60" s="86"/>
      <c r="Q60" s="87"/>
      <c r="R60" s="87"/>
      <c r="S60" s="87"/>
      <c r="T60" s="87"/>
      <c r="U60" s="88"/>
      <c r="V60" s="61"/>
      <c r="W60" s="86"/>
      <c r="X60" s="87"/>
      <c r="Y60" s="87"/>
      <c r="Z60" s="87"/>
      <c r="AA60" s="87"/>
      <c r="AB60" s="88"/>
      <c r="AC60" s="61"/>
      <c r="AD60" s="86"/>
      <c r="AE60" s="87">
        <v>30</v>
      </c>
      <c r="AF60" s="87"/>
      <c r="AG60" s="87"/>
      <c r="AH60" s="87"/>
      <c r="AI60" s="88" t="s">
        <v>25</v>
      </c>
      <c r="AJ60" s="61">
        <v>2</v>
      </c>
      <c r="AK60" s="86"/>
      <c r="AL60" s="87"/>
      <c r="AM60" s="87"/>
      <c r="AN60" s="87"/>
      <c r="AO60" s="87"/>
      <c r="AP60" s="88"/>
      <c r="AQ60" s="61"/>
      <c r="AR60" s="86"/>
      <c r="AS60" s="87"/>
      <c r="AT60" s="87"/>
      <c r="AU60" s="87"/>
      <c r="AV60" s="87"/>
      <c r="AW60" s="88"/>
      <c r="AX60" s="53"/>
      <c r="AZ60" s="168">
        <f t="shared" si="35"/>
        <v>30</v>
      </c>
      <c r="BA60" s="150">
        <v>5</v>
      </c>
      <c r="BB60" s="150">
        <f t="shared" si="16"/>
        <v>35</v>
      </c>
    </row>
    <row r="61" spans="1:54" s="9" customFormat="1" ht="23.25">
      <c r="A61" s="274">
        <v>11</v>
      </c>
      <c r="B61" s="149" t="s">
        <v>90</v>
      </c>
      <c r="C61" s="70">
        <f t="shared" si="33"/>
        <v>30</v>
      </c>
      <c r="D61" s="176">
        <f t="shared" si="34"/>
        <v>0</v>
      </c>
      <c r="E61" s="150">
        <f t="shared" si="34"/>
        <v>30</v>
      </c>
      <c r="F61" s="150">
        <f t="shared" si="34"/>
        <v>0</v>
      </c>
      <c r="G61" s="150">
        <f t="shared" si="34"/>
        <v>0</v>
      </c>
      <c r="H61" s="177">
        <f t="shared" si="34"/>
        <v>0</v>
      </c>
      <c r="I61" s="73"/>
      <c r="J61" s="74"/>
      <c r="K61" s="74"/>
      <c r="L61" s="74"/>
      <c r="M61" s="74"/>
      <c r="N61" s="107"/>
      <c r="O61" s="61"/>
      <c r="P61" s="86"/>
      <c r="Q61" s="87"/>
      <c r="R61" s="87"/>
      <c r="S61" s="87"/>
      <c r="T61" s="87"/>
      <c r="U61" s="88"/>
      <c r="V61" s="61"/>
      <c r="W61" s="86"/>
      <c r="X61" s="87"/>
      <c r="Y61" s="87"/>
      <c r="Z61" s="87"/>
      <c r="AA61" s="87"/>
      <c r="AB61" s="88"/>
      <c r="AC61" s="61"/>
      <c r="AD61" s="86"/>
      <c r="AE61" s="87">
        <v>30</v>
      </c>
      <c r="AF61" s="87"/>
      <c r="AG61" s="87"/>
      <c r="AH61" s="87"/>
      <c r="AI61" s="88" t="s">
        <v>25</v>
      </c>
      <c r="AJ61" s="61">
        <v>2</v>
      </c>
      <c r="AK61" s="86"/>
      <c r="AL61" s="87"/>
      <c r="AM61" s="87"/>
      <c r="AN61" s="87"/>
      <c r="AO61" s="87"/>
      <c r="AP61" s="88"/>
      <c r="AQ61" s="61"/>
      <c r="AR61" s="86"/>
      <c r="AS61" s="87"/>
      <c r="AT61" s="87"/>
      <c r="AU61" s="87"/>
      <c r="AV61" s="87"/>
      <c r="AW61" s="88"/>
      <c r="AX61" s="53"/>
      <c r="AZ61" s="168">
        <f t="shared" si="35"/>
        <v>30</v>
      </c>
      <c r="BA61" s="150">
        <v>5</v>
      </c>
      <c r="BB61" s="150">
        <f t="shared" si="16"/>
        <v>35</v>
      </c>
    </row>
    <row r="62" spans="1:54" s="9" customFormat="1" ht="23.25">
      <c r="A62" s="274">
        <v>12</v>
      </c>
      <c r="B62" s="149" t="s">
        <v>91</v>
      </c>
      <c r="C62" s="70">
        <f t="shared" si="33"/>
        <v>30</v>
      </c>
      <c r="D62" s="176">
        <f t="shared" si="34"/>
        <v>15</v>
      </c>
      <c r="E62" s="150">
        <f t="shared" si="34"/>
        <v>15</v>
      </c>
      <c r="F62" s="150">
        <f t="shared" si="34"/>
        <v>0</v>
      </c>
      <c r="G62" s="150">
        <f t="shared" si="34"/>
        <v>0</v>
      </c>
      <c r="H62" s="177">
        <f t="shared" si="34"/>
        <v>0</v>
      </c>
      <c r="I62" s="73"/>
      <c r="J62" s="74"/>
      <c r="K62" s="74"/>
      <c r="L62" s="74"/>
      <c r="M62" s="74"/>
      <c r="N62" s="107"/>
      <c r="O62" s="61"/>
      <c r="P62" s="86"/>
      <c r="Q62" s="87"/>
      <c r="R62" s="87"/>
      <c r="S62" s="87"/>
      <c r="T62" s="87"/>
      <c r="U62" s="88"/>
      <c r="V62" s="61"/>
      <c r="W62" s="86"/>
      <c r="X62" s="87"/>
      <c r="Y62" s="87"/>
      <c r="Z62" s="87"/>
      <c r="AA62" s="87"/>
      <c r="AB62" s="88"/>
      <c r="AC62" s="61"/>
      <c r="AD62" s="86"/>
      <c r="AE62" s="87"/>
      <c r="AF62" s="87"/>
      <c r="AG62" s="87"/>
      <c r="AH62" s="87"/>
      <c r="AI62" s="88"/>
      <c r="AJ62" s="61"/>
      <c r="AK62" s="86"/>
      <c r="AL62" s="87"/>
      <c r="AM62" s="87"/>
      <c r="AN62" s="87"/>
      <c r="AO62" s="87"/>
      <c r="AP62" s="88"/>
      <c r="AQ62" s="61"/>
      <c r="AR62" s="86">
        <v>15</v>
      </c>
      <c r="AS62" s="87">
        <v>15</v>
      </c>
      <c r="AT62" s="87"/>
      <c r="AU62" s="87"/>
      <c r="AV62" s="87"/>
      <c r="AW62" s="88" t="s">
        <v>25</v>
      </c>
      <c r="AX62" s="53">
        <v>2</v>
      </c>
      <c r="AZ62" s="168">
        <f t="shared" si="35"/>
        <v>30</v>
      </c>
      <c r="BA62" s="150">
        <v>5</v>
      </c>
      <c r="BB62" s="150">
        <f t="shared" si="16"/>
        <v>35</v>
      </c>
    </row>
    <row r="63" spans="1:54" s="9" customFormat="1" ht="23.25">
      <c r="A63" s="274">
        <v>13</v>
      </c>
      <c r="B63" s="149" t="s">
        <v>92</v>
      </c>
      <c r="C63" s="70">
        <f t="shared" si="33"/>
        <v>30</v>
      </c>
      <c r="D63" s="176">
        <f t="shared" si="34"/>
        <v>0</v>
      </c>
      <c r="E63" s="150">
        <f t="shared" si="34"/>
        <v>30</v>
      </c>
      <c r="F63" s="150">
        <f t="shared" si="34"/>
        <v>0</v>
      </c>
      <c r="G63" s="150">
        <f t="shared" si="34"/>
        <v>0</v>
      </c>
      <c r="H63" s="177">
        <f t="shared" si="34"/>
        <v>0</v>
      </c>
      <c r="I63" s="73"/>
      <c r="J63" s="74"/>
      <c r="K63" s="74"/>
      <c r="L63" s="74"/>
      <c r="M63" s="74"/>
      <c r="N63" s="107"/>
      <c r="O63" s="61"/>
      <c r="P63" s="86"/>
      <c r="Q63" s="87"/>
      <c r="R63" s="87"/>
      <c r="S63" s="87"/>
      <c r="T63" s="87"/>
      <c r="U63" s="88"/>
      <c r="V63" s="61"/>
      <c r="W63" s="86"/>
      <c r="X63" s="87"/>
      <c r="Y63" s="87"/>
      <c r="Z63" s="87"/>
      <c r="AA63" s="87"/>
      <c r="AB63" s="88"/>
      <c r="AC63" s="61"/>
      <c r="AD63" s="86"/>
      <c r="AE63" s="87"/>
      <c r="AF63" s="87"/>
      <c r="AG63" s="87"/>
      <c r="AH63" s="87"/>
      <c r="AI63" s="88"/>
      <c r="AJ63" s="61"/>
      <c r="AK63" s="86"/>
      <c r="AL63" s="87">
        <v>30</v>
      </c>
      <c r="AM63" s="87"/>
      <c r="AN63" s="87"/>
      <c r="AO63" s="87"/>
      <c r="AP63" s="88" t="s">
        <v>25</v>
      </c>
      <c r="AQ63" s="61">
        <v>3</v>
      </c>
      <c r="AR63" s="86"/>
      <c r="AS63" s="87"/>
      <c r="AT63" s="87"/>
      <c r="AU63" s="87"/>
      <c r="AV63" s="87"/>
      <c r="AW63" s="88"/>
      <c r="AX63" s="53"/>
      <c r="AZ63" s="168">
        <f t="shared" si="35"/>
        <v>30</v>
      </c>
      <c r="BA63" s="150">
        <v>5</v>
      </c>
      <c r="BB63" s="150">
        <f t="shared" si="16"/>
        <v>35</v>
      </c>
    </row>
    <row r="64" spans="1:54" s="9" customFormat="1" ht="23.25">
      <c r="A64" s="274">
        <v>14</v>
      </c>
      <c r="B64" s="149" t="s">
        <v>93</v>
      </c>
      <c r="C64" s="70">
        <f t="shared" si="33"/>
        <v>30</v>
      </c>
      <c r="D64" s="176">
        <f t="shared" si="34"/>
        <v>15</v>
      </c>
      <c r="E64" s="150">
        <f t="shared" si="34"/>
        <v>15</v>
      </c>
      <c r="F64" s="150">
        <f t="shared" si="34"/>
        <v>0</v>
      </c>
      <c r="G64" s="150">
        <f t="shared" si="34"/>
        <v>0</v>
      </c>
      <c r="H64" s="177">
        <f t="shared" si="34"/>
        <v>0</v>
      </c>
      <c r="I64" s="73"/>
      <c r="J64" s="74"/>
      <c r="K64" s="74"/>
      <c r="L64" s="74"/>
      <c r="M64" s="74"/>
      <c r="N64" s="107"/>
      <c r="O64" s="61"/>
      <c r="P64" s="86"/>
      <c r="Q64" s="87"/>
      <c r="R64" s="87"/>
      <c r="S64" s="87"/>
      <c r="T64" s="87"/>
      <c r="U64" s="88"/>
      <c r="V64" s="61"/>
      <c r="W64" s="86"/>
      <c r="X64" s="87"/>
      <c r="Y64" s="87"/>
      <c r="Z64" s="87"/>
      <c r="AA64" s="87"/>
      <c r="AB64" s="88"/>
      <c r="AC64" s="61"/>
      <c r="AD64" s="86"/>
      <c r="AE64" s="87"/>
      <c r="AF64" s="87"/>
      <c r="AG64" s="87"/>
      <c r="AH64" s="87"/>
      <c r="AI64" s="277"/>
      <c r="AJ64" s="61"/>
      <c r="AK64" s="86">
        <v>15</v>
      </c>
      <c r="AL64" s="87">
        <v>15</v>
      </c>
      <c r="AM64" s="87"/>
      <c r="AN64" s="87"/>
      <c r="AO64" s="87"/>
      <c r="AP64" s="88" t="s">
        <v>68</v>
      </c>
      <c r="AQ64" s="61">
        <v>3</v>
      </c>
      <c r="AR64" s="86"/>
      <c r="AS64" s="87"/>
      <c r="AT64" s="87"/>
      <c r="AU64" s="87"/>
      <c r="AV64" s="87"/>
      <c r="AW64" s="88"/>
      <c r="AX64" s="53"/>
      <c r="AZ64" s="168">
        <f t="shared" si="35"/>
        <v>30</v>
      </c>
      <c r="BA64" s="150">
        <v>5</v>
      </c>
      <c r="BB64" s="150">
        <f t="shared" si="16"/>
        <v>35</v>
      </c>
    </row>
    <row r="65" spans="1:54" s="9" customFormat="1" ht="23.25">
      <c r="A65" s="274">
        <v>15</v>
      </c>
      <c r="B65" s="152" t="s">
        <v>94</v>
      </c>
      <c r="C65" s="70">
        <f t="shared" si="33"/>
        <v>45</v>
      </c>
      <c r="D65" s="176">
        <f t="shared" si="34"/>
        <v>15</v>
      </c>
      <c r="E65" s="150">
        <f t="shared" si="34"/>
        <v>30</v>
      </c>
      <c r="F65" s="150">
        <f t="shared" si="34"/>
        <v>0</v>
      </c>
      <c r="G65" s="150">
        <f t="shared" si="34"/>
        <v>0</v>
      </c>
      <c r="H65" s="177">
        <f t="shared" si="34"/>
        <v>0</v>
      </c>
      <c r="I65" s="73"/>
      <c r="J65" s="74"/>
      <c r="K65" s="74"/>
      <c r="L65" s="74"/>
      <c r="M65" s="74"/>
      <c r="N65" s="107"/>
      <c r="O65" s="61"/>
      <c r="P65" s="86"/>
      <c r="Q65" s="87"/>
      <c r="R65" s="87"/>
      <c r="S65" s="87"/>
      <c r="T65" s="87"/>
      <c r="U65" s="88"/>
      <c r="V65" s="61"/>
      <c r="W65" s="86"/>
      <c r="X65" s="87"/>
      <c r="Y65" s="87"/>
      <c r="Z65" s="87"/>
      <c r="AA65" s="87"/>
      <c r="AB65" s="88"/>
      <c r="AC65" s="61"/>
      <c r="AD65" s="86"/>
      <c r="AE65" s="87"/>
      <c r="AF65" s="87"/>
      <c r="AG65" s="87"/>
      <c r="AH65" s="87"/>
      <c r="AI65" s="277"/>
      <c r="AJ65" s="61"/>
      <c r="AK65" s="86"/>
      <c r="AL65" s="87"/>
      <c r="AM65" s="87"/>
      <c r="AN65" s="87"/>
      <c r="AO65" s="87"/>
      <c r="AP65" s="88"/>
      <c r="AQ65" s="61"/>
      <c r="AR65" s="86">
        <v>15</v>
      </c>
      <c r="AS65" s="87">
        <v>30</v>
      </c>
      <c r="AT65" s="87"/>
      <c r="AU65" s="87"/>
      <c r="AV65" s="87"/>
      <c r="AW65" s="277" t="s">
        <v>68</v>
      </c>
      <c r="AX65" s="178">
        <v>3</v>
      </c>
      <c r="AZ65" s="168">
        <f t="shared" si="35"/>
        <v>45</v>
      </c>
      <c r="BA65" s="150">
        <v>5</v>
      </c>
      <c r="BB65" s="150">
        <f t="shared" si="16"/>
        <v>50</v>
      </c>
    </row>
    <row r="66" spans="1:54" s="9" customFormat="1" ht="23.25">
      <c r="A66" s="274">
        <v>16</v>
      </c>
      <c r="B66" s="149" t="s">
        <v>95</v>
      </c>
      <c r="C66" s="70">
        <f t="shared" si="33"/>
        <v>30</v>
      </c>
      <c r="D66" s="176">
        <f t="shared" si="34"/>
        <v>0</v>
      </c>
      <c r="E66" s="150">
        <f t="shared" si="34"/>
        <v>30</v>
      </c>
      <c r="F66" s="150">
        <f t="shared" si="34"/>
        <v>0</v>
      </c>
      <c r="G66" s="150">
        <f t="shared" si="34"/>
        <v>0</v>
      </c>
      <c r="H66" s="177">
        <f t="shared" si="34"/>
        <v>0</v>
      </c>
      <c r="I66" s="73"/>
      <c r="J66" s="74"/>
      <c r="K66" s="74"/>
      <c r="L66" s="74"/>
      <c r="M66" s="74"/>
      <c r="N66" s="107"/>
      <c r="O66" s="61"/>
      <c r="P66" s="86"/>
      <c r="Q66" s="87"/>
      <c r="R66" s="87"/>
      <c r="S66" s="87"/>
      <c r="T66" s="87"/>
      <c r="U66" s="88"/>
      <c r="V66" s="61"/>
      <c r="W66" s="86"/>
      <c r="X66" s="87"/>
      <c r="Y66" s="87"/>
      <c r="Z66" s="87"/>
      <c r="AA66" s="87"/>
      <c r="AB66" s="88"/>
      <c r="AC66" s="61"/>
      <c r="AD66" s="86"/>
      <c r="AE66" s="87"/>
      <c r="AF66" s="87"/>
      <c r="AG66" s="87"/>
      <c r="AH66" s="87"/>
      <c r="AI66" s="277"/>
      <c r="AJ66" s="61"/>
      <c r="AK66" s="86"/>
      <c r="AL66" s="87"/>
      <c r="AM66" s="87"/>
      <c r="AN66" s="87"/>
      <c r="AO66" s="87"/>
      <c r="AP66" s="88"/>
      <c r="AQ66" s="61"/>
      <c r="AR66" s="86"/>
      <c r="AS66" s="87">
        <v>30</v>
      </c>
      <c r="AT66" s="87"/>
      <c r="AU66" s="87"/>
      <c r="AV66" s="87"/>
      <c r="AW66" s="88" t="s">
        <v>25</v>
      </c>
      <c r="AX66" s="53">
        <v>2</v>
      </c>
      <c r="AZ66" s="168">
        <f t="shared" si="35"/>
        <v>30</v>
      </c>
      <c r="BA66" s="150">
        <v>5</v>
      </c>
      <c r="BB66" s="150">
        <f t="shared" si="16"/>
        <v>35</v>
      </c>
    </row>
    <row r="67" spans="1:54" s="9" customFormat="1" ht="23.25">
      <c r="A67" s="274">
        <v>17</v>
      </c>
      <c r="B67" s="149" t="s">
        <v>127</v>
      </c>
      <c r="C67" s="70">
        <f t="shared" si="33"/>
        <v>45</v>
      </c>
      <c r="D67" s="176">
        <f t="shared" si="34"/>
        <v>15</v>
      </c>
      <c r="E67" s="150">
        <f t="shared" si="34"/>
        <v>30</v>
      </c>
      <c r="F67" s="150">
        <f t="shared" si="34"/>
        <v>0</v>
      </c>
      <c r="G67" s="150">
        <f t="shared" si="34"/>
        <v>0</v>
      </c>
      <c r="H67" s="177">
        <f t="shared" si="34"/>
        <v>0</v>
      </c>
      <c r="I67" s="73"/>
      <c r="J67" s="74"/>
      <c r="K67" s="74"/>
      <c r="L67" s="74"/>
      <c r="M67" s="74"/>
      <c r="N67" s="107"/>
      <c r="O67" s="61"/>
      <c r="P67" s="86"/>
      <c r="Q67" s="87"/>
      <c r="R67" s="87"/>
      <c r="S67" s="87"/>
      <c r="T67" s="87"/>
      <c r="U67" s="88"/>
      <c r="V67" s="61"/>
      <c r="W67" s="86"/>
      <c r="X67" s="87"/>
      <c r="Y67" s="87"/>
      <c r="Z67" s="87"/>
      <c r="AA67" s="87"/>
      <c r="AB67" s="88"/>
      <c r="AC67" s="61"/>
      <c r="AD67" s="86"/>
      <c r="AE67" s="87"/>
      <c r="AF67" s="87"/>
      <c r="AG67" s="87"/>
      <c r="AH67" s="87"/>
      <c r="AI67" s="277"/>
      <c r="AJ67" s="61"/>
      <c r="AK67" s="86">
        <v>15</v>
      </c>
      <c r="AL67" s="87">
        <v>30</v>
      </c>
      <c r="AM67" s="87"/>
      <c r="AN67" s="87"/>
      <c r="AO67" s="87"/>
      <c r="AP67" s="88" t="s">
        <v>25</v>
      </c>
      <c r="AQ67" s="61">
        <v>3</v>
      </c>
      <c r="AR67" s="86"/>
      <c r="AS67" s="87"/>
      <c r="AT67" s="87"/>
      <c r="AU67" s="87"/>
      <c r="AV67" s="87"/>
      <c r="AW67" s="88"/>
      <c r="AX67" s="53"/>
      <c r="AZ67" s="168">
        <f t="shared" si="35"/>
        <v>45</v>
      </c>
      <c r="BA67" s="150">
        <v>5</v>
      </c>
      <c r="BB67" s="150">
        <f t="shared" si="16"/>
        <v>50</v>
      </c>
    </row>
    <row r="68" spans="1:54" s="9" customFormat="1" ht="23.25">
      <c r="A68" s="274">
        <v>18</v>
      </c>
      <c r="B68" s="149" t="s">
        <v>128</v>
      </c>
      <c r="C68" s="70">
        <f t="shared" si="33"/>
        <v>45</v>
      </c>
      <c r="D68" s="176">
        <f t="shared" si="34"/>
        <v>15</v>
      </c>
      <c r="E68" s="150">
        <f t="shared" si="34"/>
        <v>30</v>
      </c>
      <c r="F68" s="150">
        <f t="shared" si="34"/>
        <v>0</v>
      </c>
      <c r="G68" s="150">
        <f t="shared" si="34"/>
        <v>0</v>
      </c>
      <c r="H68" s="177">
        <f t="shared" si="34"/>
        <v>0</v>
      </c>
      <c r="I68" s="73"/>
      <c r="J68" s="74"/>
      <c r="K68" s="74"/>
      <c r="L68" s="74"/>
      <c r="M68" s="74"/>
      <c r="N68" s="107"/>
      <c r="O68" s="61"/>
      <c r="P68" s="86"/>
      <c r="Q68" s="87"/>
      <c r="R68" s="87"/>
      <c r="S68" s="87"/>
      <c r="T68" s="87"/>
      <c r="U68" s="88"/>
      <c r="V68" s="61"/>
      <c r="W68" s="86"/>
      <c r="X68" s="87"/>
      <c r="Y68" s="87"/>
      <c r="Z68" s="87"/>
      <c r="AA68" s="87"/>
      <c r="AB68" s="88"/>
      <c r="AC68" s="61"/>
      <c r="AD68" s="86"/>
      <c r="AE68" s="87"/>
      <c r="AF68" s="87"/>
      <c r="AG68" s="87"/>
      <c r="AH68" s="87"/>
      <c r="AI68" s="277"/>
      <c r="AJ68" s="61"/>
      <c r="AK68" s="86"/>
      <c r="AL68" s="87"/>
      <c r="AM68" s="87"/>
      <c r="AN68" s="87"/>
      <c r="AO68" s="87"/>
      <c r="AP68" s="88"/>
      <c r="AQ68" s="61"/>
      <c r="AR68" s="86">
        <v>15</v>
      </c>
      <c r="AS68" s="87">
        <v>30</v>
      </c>
      <c r="AT68" s="87"/>
      <c r="AU68" s="87"/>
      <c r="AV68" s="87"/>
      <c r="AW68" s="88" t="s">
        <v>25</v>
      </c>
      <c r="AX68" s="53">
        <v>4</v>
      </c>
      <c r="AZ68" s="168">
        <f t="shared" si="35"/>
        <v>45</v>
      </c>
      <c r="BA68" s="150">
        <v>5</v>
      </c>
      <c r="BB68" s="150">
        <f t="shared" si="16"/>
        <v>50</v>
      </c>
    </row>
    <row r="69" spans="1:54" s="9" customFormat="1" ht="23.25">
      <c r="A69" s="274">
        <v>19</v>
      </c>
      <c r="B69" s="149" t="s">
        <v>129</v>
      </c>
      <c r="C69" s="70">
        <f t="shared" si="33"/>
        <v>30</v>
      </c>
      <c r="D69" s="176">
        <f t="shared" si="34"/>
        <v>0</v>
      </c>
      <c r="E69" s="150">
        <f t="shared" si="34"/>
        <v>0</v>
      </c>
      <c r="F69" s="150">
        <f t="shared" si="34"/>
        <v>0</v>
      </c>
      <c r="G69" s="150">
        <v>30</v>
      </c>
      <c r="H69" s="177">
        <f t="shared" si="34"/>
        <v>0</v>
      </c>
      <c r="I69" s="73"/>
      <c r="J69" s="74"/>
      <c r="K69" s="74"/>
      <c r="L69" s="74"/>
      <c r="M69" s="74"/>
      <c r="N69" s="107"/>
      <c r="O69" s="61"/>
      <c r="P69" s="86"/>
      <c r="Q69" s="87"/>
      <c r="R69" s="87"/>
      <c r="S69" s="87"/>
      <c r="T69" s="87"/>
      <c r="U69" s="88"/>
      <c r="V69" s="61"/>
      <c r="W69" s="86"/>
      <c r="X69" s="87"/>
      <c r="Y69" s="87"/>
      <c r="Z69" s="87"/>
      <c r="AA69" s="87"/>
      <c r="AB69" s="88"/>
      <c r="AC69" s="61"/>
      <c r="AD69" s="86"/>
      <c r="AE69" s="87"/>
      <c r="AF69" s="87"/>
      <c r="AG69" s="87"/>
      <c r="AH69" s="87"/>
      <c r="AI69" s="277"/>
      <c r="AJ69" s="61"/>
      <c r="AK69" s="86"/>
      <c r="AL69" s="87"/>
      <c r="AM69" s="87"/>
      <c r="AN69" s="87">
        <v>30</v>
      </c>
      <c r="AO69" s="87"/>
      <c r="AP69" s="88" t="s">
        <v>25</v>
      </c>
      <c r="AQ69" s="61">
        <v>2</v>
      </c>
      <c r="AR69" s="86"/>
      <c r="AS69" s="87"/>
      <c r="AT69" s="87"/>
      <c r="AU69" s="87"/>
      <c r="AV69" s="87"/>
      <c r="AW69" s="88"/>
      <c r="AX69" s="53"/>
      <c r="AZ69" s="168">
        <f t="shared" si="35"/>
        <v>30</v>
      </c>
      <c r="BA69" s="150">
        <v>5</v>
      </c>
      <c r="BB69" s="150">
        <f t="shared" si="16"/>
        <v>35</v>
      </c>
    </row>
    <row r="70" spans="1:54" s="9" customFormat="1" ht="29.25" customHeight="1">
      <c r="A70" s="274">
        <v>20</v>
      </c>
      <c r="B70" s="149" t="s">
        <v>79</v>
      </c>
      <c r="C70" s="70">
        <f t="shared" si="33"/>
        <v>15</v>
      </c>
      <c r="D70" s="176">
        <f t="shared" si="34"/>
        <v>0</v>
      </c>
      <c r="E70" s="150">
        <f t="shared" si="34"/>
        <v>15</v>
      </c>
      <c r="F70" s="150">
        <f t="shared" si="34"/>
        <v>0</v>
      </c>
      <c r="G70" s="150">
        <f t="shared" si="34"/>
        <v>0</v>
      </c>
      <c r="H70" s="177">
        <f t="shared" si="34"/>
        <v>0</v>
      </c>
      <c r="I70" s="73"/>
      <c r="J70" s="74"/>
      <c r="K70" s="74"/>
      <c r="L70" s="74"/>
      <c r="M70" s="74"/>
      <c r="N70" s="107"/>
      <c r="O70" s="61"/>
      <c r="P70" s="86"/>
      <c r="Q70" s="87"/>
      <c r="R70" s="87"/>
      <c r="S70" s="87"/>
      <c r="T70" s="87"/>
      <c r="U70" s="88"/>
      <c r="V70" s="61"/>
      <c r="W70" s="86"/>
      <c r="X70" s="87"/>
      <c r="Y70" s="87"/>
      <c r="Z70" s="87"/>
      <c r="AA70" s="87"/>
      <c r="AB70" s="88"/>
      <c r="AC70" s="61"/>
      <c r="AD70" s="86"/>
      <c r="AE70" s="87"/>
      <c r="AF70" s="87"/>
      <c r="AG70" s="87"/>
      <c r="AH70" s="87"/>
      <c r="AI70" s="277"/>
      <c r="AJ70" s="61"/>
      <c r="AK70" s="86"/>
      <c r="AL70" s="87"/>
      <c r="AM70" s="87"/>
      <c r="AN70" s="87"/>
      <c r="AO70" s="87"/>
      <c r="AP70" s="277"/>
      <c r="AQ70" s="61"/>
      <c r="AR70" s="86"/>
      <c r="AS70" s="87">
        <v>15</v>
      </c>
      <c r="AT70" s="87"/>
      <c r="AU70" s="87"/>
      <c r="AV70" s="87"/>
      <c r="AW70" s="88" t="s">
        <v>25</v>
      </c>
      <c r="AX70" s="53">
        <v>1</v>
      </c>
      <c r="AZ70" s="168">
        <f t="shared" si="35"/>
        <v>15</v>
      </c>
      <c r="BA70" s="150">
        <v>5</v>
      </c>
      <c r="BB70" s="150">
        <f t="shared" si="16"/>
        <v>20</v>
      </c>
    </row>
    <row r="71" spans="1:54" s="9" customFormat="1" ht="23.25">
      <c r="A71" s="274">
        <v>21</v>
      </c>
      <c r="B71" s="275" t="s">
        <v>80</v>
      </c>
      <c r="C71" s="70">
        <f t="shared" si="33"/>
        <v>15</v>
      </c>
      <c r="D71" s="176">
        <f t="shared" si="34"/>
        <v>0</v>
      </c>
      <c r="E71" s="150">
        <f t="shared" si="34"/>
        <v>0</v>
      </c>
      <c r="F71" s="150">
        <f t="shared" si="34"/>
        <v>0</v>
      </c>
      <c r="G71" s="150">
        <f t="shared" si="34"/>
        <v>15</v>
      </c>
      <c r="H71" s="177">
        <f t="shared" si="34"/>
        <v>0</v>
      </c>
      <c r="I71" s="73"/>
      <c r="J71" s="74"/>
      <c r="K71" s="74"/>
      <c r="L71" s="74"/>
      <c r="M71" s="74"/>
      <c r="N71" s="107"/>
      <c r="O71" s="61"/>
      <c r="P71" s="86"/>
      <c r="Q71" s="87"/>
      <c r="R71" s="87"/>
      <c r="S71" s="87"/>
      <c r="T71" s="87"/>
      <c r="U71" s="88"/>
      <c r="V71" s="61"/>
      <c r="W71" s="86"/>
      <c r="X71" s="87"/>
      <c r="Y71" s="87"/>
      <c r="Z71" s="87"/>
      <c r="AA71" s="87"/>
      <c r="AB71" s="88"/>
      <c r="AC71" s="61"/>
      <c r="AD71" s="86"/>
      <c r="AE71" s="87"/>
      <c r="AF71" s="87"/>
      <c r="AG71" s="87"/>
      <c r="AH71" s="87"/>
      <c r="AI71" s="277"/>
      <c r="AJ71" s="61"/>
      <c r="AK71" s="86"/>
      <c r="AL71" s="87"/>
      <c r="AM71" s="87"/>
      <c r="AN71" s="87">
        <v>15</v>
      </c>
      <c r="AO71" s="87"/>
      <c r="AP71" s="277" t="s">
        <v>25</v>
      </c>
      <c r="AQ71" s="61">
        <v>2</v>
      </c>
      <c r="AR71" s="86"/>
      <c r="AS71" s="87"/>
      <c r="AT71" s="87"/>
      <c r="AU71" s="87"/>
      <c r="AV71" s="87"/>
      <c r="AW71" s="88"/>
      <c r="AX71" s="53"/>
      <c r="AZ71" s="168">
        <f t="shared" si="35"/>
        <v>15</v>
      </c>
      <c r="BA71" s="150">
        <v>5</v>
      </c>
      <c r="BB71" s="150">
        <f t="shared" si="16"/>
        <v>20</v>
      </c>
    </row>
    <row r="72" spans="1:54" s="9" customFormat="1" ht="30" customHeight="1" thickBot="1">
      <c r="A72" s="278">
        <v>22</v>
      </c>
      <c r="B72" s="305" t="s">
        <v>96</v>
      </c>
      <c r="C72" s="181">
        <f t="shared" si="33"/>
        <v>15</v>
      </c>
      <c r="D72" s="182">
        <f t="shared" si="34"/>
        <v>0</v>
      </c>
      <c r="E72" s="156">
        <f t="shared" si="34"/>
        <v>0</v>
      </c>
      <c r="F72" s="156">
        <f t="shared" si="34"/>
        <v>0</v>
      </c>
      <c r="G72" s="156">
        <f t="shared" si="34"/>
        <v>15</v>
      </c>
      <c r="H72" s="183">
        <f t="shared" si="34"/>
        <v>0</v>
      </c>
      <c r="I72" s="228"/>
      <c r="J72" s="229"/>
      <c r="K72" s="229"/>
      <c r="L72" s="229"/>
      <c r="M72" s="229"/>
      <c r="N72" s="248"/>
      <c r="O72" s="234"/>
      <c r="P72" s="279"/>
      <c r="Q72" s="258"/>
      <c r="R72" s="258"/>
      <c r="S72" s="258"/>
      <c r="T72" s="258"/>
      <c r="U72" s="208"/>
      <c r="V72" s="234"/>
      <c r="W72" s="279"/>
      <c r="X72" s="258"/>
      <c r="Y72" s="258"/>
      <c r="Z72" s="258"/>
      <c r="AA72" s="258"/>
      <c r="AB72" s="208"/>
      <c r="AC72" s="234"/>
      <c r="AD72" s="279"/>
      <c r="AE72" s="258"/>
      <c r="AF72" s="258"/>
      <c r="AG72" s="258"/>
      <c r="AH72" s="258"/>
      <c r="AI72" s="209"/>
      <c r="AJ72" s="234"/>
      <c r="AK72" s="279"/>
      <c r="AL72" s="258"/>
      <c r="AM72" s="258"/>
      <c r="AN72" s="258">
        <v>15</v>
      </c>
      <c r="AO72" s="258"/>
      <c r="AP72" s="209" t="s">
        <v>25</v>
      </c>
      <c r="AQ72" s="234">
        <v>2</v>
      </c>
      <c r="AR72" s="279"/>
      <c r="AS72" s="258"/>
      <c r="AT72" s="258"/>
      <c r="AU72" s="258"/>
      <c r="AV72" s="258"/>
      <c r="AW72" s="208"/>
      <c r="AX72" s="191"/>
      <c r="AZ72" s="168">
        <f t="shared" si="35"/>
        <v>15</v>
      </c>
      <c r="BA72" s="150">
        <v>5</v>
      </c>
      <c r="BB72" s="150">
        <f t="shared" si="16"/>
        <v>20</v>
      </c>
    </row>
    <row r="73" s="9" customFormat="1" ht="18.75"/>
    <row r="74" s="9" customFormat="1" ht="25.5" customHeight="1" thickBot="1"/>
    <row r="75" spans="1:54" s="9" customFormat="1" ht="24" thickBot="1">
      <c r="A75" s="159" t="s">
        <v>68</v>
      </c>
      <c r="B75" s="235" t="s">
        <v>34</v>
      </c>
      <c r="C75" s="161">
        <f>SUM(D75:H75)</f>
        <v>480</v>
      </c>
      <c r="D75" s="282">
        <f aca="true" t="shared" si="36" ref="D75:H79">I75+P75+W75+AD75+AK75+AR75</f>
        <v>0</v>
      </c>
      <c r="E75" s="283">
        <f t="shared" si="36"/>
        <v>0</v>
      </c>
      <c r="F75" s="283">
        <f t="shared" si="36"/>
        <v>0</v>
      </c>
      <c r="G75" s="283">
        <f t="shared" si="36"/>
        <v>0</v>
      </c>
      <c r="H75" s="164">
        <f t="shared" si="36"/>
        <v>480</v>
      </c>
      <c r="I75" s="284">
        <f>SUM(I76:I79)</f>
        <v>0</v>
      </c>
      <c r="J75" s="284">
        <f>SUM(J76:J79)</f>
        <v>0</v>
      </c>
      <c r="K75" s="284">
        <f>SUM(K76:K79)</f>
        <v>0</v>
      </c>
      <c r="L75" s="284">
        <f>SUM(L76:L79)</f>
        <v>0</v>
      </c>
      <c r="M75" s="284">
        <f>SUM(M76:M79)</f>
        <v>0</v>
      </c>
      <c r="N75" s="165">
        <f>COUNTIF(N76:N79,"E")</f>
        <v>0</v>
      </c>
      <c r="O75" s="285">
        <f aca="true" t="shared" si="37" ref="O75:T75">SUM(O76:O79)</f>
        <v>0</v>
      </c>
      <c r="P75" s="284">
        <f t="shared" si="37"/>
        <v>0</v>
      </c>
      <c r="Q75" s="284">
        <f t="shared" si="37"/>
        <v>0</v>
      </c>
      <c r="R75" s="284">
        <f t="shared" si="37"/>
        <v>0</v>
      </c>
      <c r="S75" s="284">
        <f t="shared" si="37"/>
        <v>0</v>
      </c>
      <c r="T75" s="284">
        <f t="shared" si="37"/>
        <v>80</v>
      </c>
      <c r="U75" s="165">
        <f>COUNTIF(U76:U79,"E")</f>
        <v>0</v>
      </c>
      <c r="V75" s="285">
        <f>SUM(V76:V79)</f>
        <v>3</v>
      </c>
      <c r="W75" s="284">
        <f>SUM(W79:W80)</f>
        <v>0</v>
      </c>
      <c r="X75" s="284">
        <f>SUM(X79:X80)</f>
        <v>0</v>
      </c>
      <c r="Y75" s="284">
        <f>SUM(Y79:Y80)</f>
        <v>0</v>
      </c>
      <c r="Z75" s="284">
        <f>SUM(Z79:Z80)</f>
        <v>0</v>
      </c>
      <c r="AA75" s="284">
        <f>SUM(AA76:AA80)</f>
        <v>80</v>
      </c>
      <c r="AB75" s="284">
        <f>SUM(AB79:AB80)</f>
        <v>0</v>
      </c>
      <c r="AC75" s="285">
        <f>SUM(AC76:AC79)</f>
        <v>3</v>
      </c>
      <c r="AD75" s="284">
        <f>SUM(AD79:AD80)</f>
        <v>0</v>
      </c>
      <c r="AE75" s="284">
        <f>SUM(AE79:AE80)</f>
        <v>0</v>
      </c>
      <c r="AF75" s="284">
        <f>SUM(AF79:AF80)</f>
        <v>0</v>
      </c>
      <c r="AG75" s="284">
        <f>SUM(AG79:AG80)</f>
        <v>0</v>
      </c>
      <c r="AH75" s="284">
        <f>SUM(AH76:AH80)</f>
        <v>160</v>
      </c>
      <c r="AI75" s="284">
        <f>SUM(AI79:AI80)</f>
        <v>0</v>
      </c>
      <c r="AJ75" s="285">
        <f>SUM(AJ76:AJ79)</f>
        <v>6</v>
      </c>
      <c r="AK75" s="284">
        <f>SUM(AK79:AK80)</f>
        <v>0</v>
      </c>
      <c r="AL75" s="284">
        <f>SUM(AL79:AL80)</f>
        <v>0</v>
      </c>
      <c r="AM75" s="284">
        <f>SUM(AM79:AM80)</f>
        <v>0</v>
      </c>
      <c r="AN75" s="284">
        <f>SUM(AN79:AN80)</f>
        <v>0</v>
      </c>
      <c r="AO75" s="284">
        <f>SUM(AO76:AO80)</f>
        <v>80</v>
      </c>
      <c r="AP75" s="284">
        <f>SUM(AP79:AP80)</f>
        <v>0</v>
      </c>
      <c r="AQ75" s="285">
        <f>SUM(AQ76:AQ79)</f>
        <v>3</v>
      </c>
      <c r="AR75" s="284">
        <f>SUM(AR79:AR80)</f>
        <v>0</v>
      </c>
      <c r="AS75" s="284">
        <f>SUM(AS79:AS80)</f>
        <v>0</v>
      </c>
      <c r="AT75" s="284">
        <f>SUM(AT79:AT80)</f>
        <v>0</v>
      </c>
      <c r="AU75" s="284">
        <f>SUM(AU76:AU80)</f>
        <v>0</v>
      </c>
      <c r="AV75" s="284">
        <f>SUM(AV76:AV80)</f>
        <v>80</v>
      </c>
      <c r="AW75" s="284">
        <f>SUM(AW79:AW80)</f>
        <v>0</v>
      </c>
      <c r="AX75" s="286">
        <f>SUM(AX76:AX79)</f>
        <v>3</v>
      </c>
      <c r="AZ75" s="161">
        <f>C75</f>
        <v>480</v>
      </c>
      <c r="BA75" s="306"/>
      <c r="BB75" s="306"/>
    </row>
    <row r="76" spans="1:54" s="9" customFormat="1" ht="23.25">
      <c r="A76" s="254">
        <v>1</v>
      </c>
      <c r="B76" s="167" t="s">
        <v>114</v>
      </c>
      <c r="C76" s="168">
        <f>SUM(D76:H76)</f>
        <v>80</v>
      </c>
      <c r="D76" s="169">
        <f t="shared" si="36"/>
        <v>0</v>
      </c>
      <c r="E76" s="170">
        <f t="shared" si="36"/>
        <v>0</v>
      </c>
      <c r="F76" s="170">
        <f t="shared" si="36"/>
        <v>0</v>
      </c>
      <c r="G76" s="170">
        <f t="shared" si="36"/>
        <v>0</v>
      </c>
      <c r="H76" s="171">
        <f t="shared" si="36"/>
        <v>80</v>
      </c>
      <c r="I76" s="73"/>
      <c r="J76" s="74"/>
      <c r="K76" s="74"/>
      <c r="L76" s="74"/>
      <c r="M76" s="74"/>
      <c r="N76" s="172"/>
      <c r="O76" s="72"/>
      <c r="P76" s="111"/>
      <c r="Q76" s="87"/>
      <c r="R76" s="87"/>
      <c r="S76" s="268"/>
      <c r="T76" s="87">
        <v>80</v>
      </c>
      <c r="U76" s="173" t="s">
        <v>25</v>
      </c>
      <c r="V76" s="72">
        <v>3</v>
      </c>
      <c r="W76" s="111"/>
      <c r="X76" s="87"/>
      <c r="Y76" s="87"/>
      <c r="Z76" s="87"/>
      <c r="AA76" s="87"/>
      <c r="AB76" s="173"/>
      <c r="AC76" s="72"/>
      <c r="AD76" s="111"/>
      <c r="AE76" s="87"/>
      <c r="AF76" s="87"/>
      <c r="AG76" s="87"/>
      <c r="AH76" s="87"/>
      <c r="AI76" s="173"/>
      <c r="AJ76" s="72"/>
      <c r="AK76" s="111"/>
      <c r="AL76" s="87"/>
      <c r="AM76" s="87"/>
      <c r="AN76" s="87"/>
      <c r="AO76" s="87"/>
      <c r="AP76" s="173"/>
      <c r="AQ76" s="72"/>
      <c r="AR76" s="111"/>
      <c r="AS76" s="87"/>
      <c r="AT76" s="87"/>
      <c r="AU76" s="87"/>
      <c r="AV76" s="87"/>
      <c r="AW76" s="173"/>
      <c r="AX76" s="71"/>
      <c r="AZ76" s="168">
        <f>C76</f>
        <v>80</v>
      </c>
      <c r="BA76" s="306"/>
      <c r="BB76" s="306"/>
    </row>
    <row r="77" spans="1:54" s="9" customFormat="1" ht="23.25">
      <c r="A77" s="255">
        <v>2</v>
      </c>
      <c r="B77" s="175" t="s">
        <v>115</v>
      </c>
      <c r="C77" s="168">
        <f>SUM(D77:H77)</f>
        <v>80</v>
      </c>
      <c r="D77" s="169">
        <f t="shared" si="36"/>
        <v>0</v>
      </c>
      <c r="E77" s="170">
        <f t="shared" si="36"/>
        <v>0</v>
      </c>
      <c r="F77" s="170">
        <f t="shared" si="36"/>
        <v>0</v>
      </c>
      <c r="G77" s="170">
        <f t="shared" si="36"/>
        <v>0</v>
      </c>
      <c r="H77" s="171">
        <f t="shared" si="36"/>
        <v>80</v>
      </c>
      <c r="I77" s="55"/>
      <c r="J77" s="56"/>
      <c r="K77" s="56"/>
      <c r="L77" s="56"/>
      <c r="M77" s="56"/>
      <c r="N77" s="57"/>
      <c r="O77" s="54"/>
      <c r="P77" s="58"/>
      <c r="Q77" s="59"/>
      <c r="R77" s="59"/>
      <c r="S77" s="59"/>
      <c r="T77" s="59"/>
      <c r="U77" s="60"/>
      <c r="V77" s="54"/>
      <c r="W77" s="58"/>
      <c r="X77" s="59"/>
      <c r="Y77" s="59"/>
      <c r="Z77" s="267"/>
      <c r="AA77" s="59">
        <v>80</v>
      </c>
      <c r="AB77" s="60" t="s">
        <v>25</v>
      </c>
      <c r="AC77" s="54">
        <v>3</v>
      </c>
      <c r="AD77" s="58"/>
      <c r="AE77" s="59"/>
      <c r="AF77" s="59"/>
      <c r="AG77" s="59"/>
      <c r="AH77" s="59"/>
      <c r="AI77" s="60"/>
      <c r="AJ77" s="54"/>
      <c r="AK77" s="58"/>
      <c r="AL77" s="59"/>
      <c r="AM77" s="59"/>
      <c r="AN77" s="59"/>
      <c r="AO77" s="59"/>
      <c r="AP77" s="60"/>
      <c r="AQ77" s="54"/>
      <c r="AR77" s="58"/>
      <c r="AS77" s="59"/>
      <c r="AT77" s="59"/>
      <c r="AU77" s="59"/>
      <c r="AV77" s="59"/>
      <c r="AW77" s="60"/>
      <c r="AX77" s="53"/>
      <c r="AZ77" s="168">
        <f>C77</f>
        <v>80</v>
      </c>
      <c r="BA77" s="306"/>
      <c r="BB77" s="306"/>
    </row>
    <row r="78" spans="1:54" s="9" customFormat="1" ht="23.25">
      <c r="A78" s="255">
        <v>3</v>
      </c>
      <c r="B78" s="175" t="s">
        <v>116</v>
      </c>
      <c r="C78" s="168">
        <f>SUM(D78:H78)</f>
        <v>240</v>
      </c>
      <c r="D78" s="169">
        <f t="shared" si="36"/>
        <v>0</v>
      </c>
      <c r="E78" s="170">
        <f t="shared" si="36"/>
        <v>0</v>
      </c>
      <c r="F78" s="170">
        <f t="shared" si="36"/>
        <v>0</v>
      </c>
      <c r="G78" s="170">
        <f t="shared" si="36"/>
        <v>0</v>
      </c>
      <c r="H78" s="171">
        <f t="shared" si="36"/>
        <v>240</v>
      </c>
      <c r="I78" s="55"/>
      <c r="J78" s="56"/>
      <c r="K78" s="56"/>
      <c r="L78" s="56"/>
      <c r="M78" s="56"/>
      <c r="N78" s="57"/>
      <c r="O78" s="54"/>
      <c r="P78" s="58"/>
      <c r="Q78" s="59"/>
      <c r="R78" s="59"/>
      <c r="S78" s="59"/>
      <c r="T78" s="59"/>
      <c r="U78" s="60"/>
      <c r="V78" s="54"/>
      <c r="W78" s="58"/>
      <c r="X78" s="59"/>
      <c r="Y78" s="59"/>
      <c r="Z78" s="59"/>
      <c r="AA78" s="59"/>
      <c r="AB78" s="60"/>
      <c r="AC78" s="54"/>
      <c r="AD78" s="58"/>
      <c r="AE78" s="59"/>
      <c r="AF78" s="59"/>
      <c r="AG78" s="267"/>
      <c r="AH78" s="59">
        <v>160</v>
      </c>
      <c r="AI78" s="60" t="s">
        <v>25</v>
      </c>
      <c r="AJ78" s="54">
        <v>6</v>
      </c>
      <c r="AK78" s="58"/>
      <c r="AL78" s="59"/>
      <c r="AM78" s="59"/>
      <c r="AN78" s="59"/>
      <c r="AO78" s="59"/>
      <c r="AP78" s="60"/>
      <c r="AQ78" s="54"/>
      <c r="AR78" s="58"/>
      <c r="AS78" s="59"/>
      <c r="AT78" s="59"/>
      <c r="AU78" s="267"/>
      <c r="AV78" s="59">
        <v>80</v>
      </c>
      <c r="AW78" s="60" t="s">
        <v>25</v>
      </c>
      <c r="AX78" s="53">
        <v>3</v>
      </c>
      <c r="AZ78" s="168">
        <f>C78</f>
        <v>240</v>
      </c>
      <c r="BA78" s="306"/>
      <c r="BB78" s="306"/>
    </row>
    <row r="79" spans="1:54" s="9" customFormat="1" ht="24" thickBot="1">
      <c r="A79" s="257">
        <v>4</v>
      </c>
      <c r="B79" s="180" t="s">
        <v>117</v>
      </c>
      <c r="C79" s="157">
        <f>SUM(D79:H79)</f>
        <v>80</v>
      </c>
      <c r="D79" s="264">
        <f t="shared" si="36"/>
        <v>0</v>
      </c>
      <c r="E79" s="113">
        <f t="shared" si="36"/>
        <v>0</v>
      </c>
      <c r="F79" s="113"/>
      <c r="G79" s="113">
        <f t="shared" si="36"/>
        <v>0</v>
      </c>
      <c r="H79" s="265">
        <f t="shared" si="36"/>
        <v>80</v>
      </c>
      <c r="I79" s="184"/>
      <c r="J79" s="185"/>
      <c r="K79" s="185"/>
      <c r="L79" s="185"/>
      <c r="M79" s="185"/>
      <c r="N79" s="186"/>
      <c r="O79" s="187"/>
      <c r="P79" s="188"/>
      <c r="Q79" s="189"/>
      <c r="R79" s="189"/>
      <c r="S79" s="189"/>
      <c r="T79" s="189"/>
      <c r="U79" s="190"/>
      <c r="V79" s="187"/>
      <c r="W79" s="188"/>
      <c r="X79" s="189"/>
      <c r="Y79" s="189"/>
      <c r="Z79" s="189"/>
      <c r="AA79" s="189"/>
      <c r="AB79" s="190"/>
      <c r="AC79" s="187"/>
      <c r="AD79" s="188"/>
      <c r="AE79" s="189"/>
      <c r="AF79" s="189"/>
      <c r="AG79" s="189"/>
      <c r="AH79" s="189"/>
      <c r="AI79" s="190"/>
      <c r="AJ79" s="187"/>
      <c r="AK79" s="188"/>
      <c r="AL79" s="189"/>
      <c r="AM79" s="189"/>
      <c r="AN79" s="287"/>
      <c r="AO79" s="189">
        <v>80</v>
      </c>
      <c r="AP79" s="190" t="s">
        <v>25</v>
      </c>
      <c r="AQ79" s="187">
        <v>3</v>
      </c>
      <c r="AR79" s="188"/>
      <c r="AS79" s="188"/>
      <c r="AT79" s="188"/>
      <c r="AU79" s="188"/>
      <c r="AV79" s="188"/>
      <c r="AW79" s="188"/>
      <c r="AX79" s="191"/>
      <c r="AZ79" s="168">
        <f>C79</f>
        <v>80</v>
      </c>
      <c r="BA79" s="306"/>
      <c r="BB79" s="306"/>
    </row>
    <row r="80" spans="1:54" s="9" customFormat="1" ht="20.2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Z80" s="67"/>
      <c r="BA80" s="67"/>
      <c r="BB80" s="67"/>
    </row>
    <row r="81" spans="1:65" s="9" customFormat="1" ht="23.25">
      <c r="A81" s="159" t="s">
        <v>101</v>
      </c>
      <c r="B81" s="266" t="s">
        <v>35</v>
      </c>
      <c r="C81" s="159">
        <f>D81+E81+F81+G81+H81</f>
        <v>0</v>
      </c>
      <c r="D81" s="159">
        <f>I81+P81+W81+AD81+AK81+AR81</f>
        <v>0</v>
      </c>
      <c r="E81" s="159">
        <f>J81+Q81+X81+AE81+AL81+AS81</f>
        <v>0</v>
      </c>
      <c r="F81" s="159">
        <f>K81+R81+Y81+AF81+AM81+AT81</f>
        <v>0</v>
      </c>
      <c r="G81" s="159">
        <f>L81+S81+Z81+AG81+AN81+AU81</f>
        <v>0</v>
      </c>
      <c r="H81" s="236">
        <f>M81+T81+AA81+AH81+AO81+AV81</f>
        <v>0</v>
      </c>
      <c r="I81" s="288">
        <v>0</v>
      </c>
      <c r="J81" s="289">
        <v>0</v>
      </c>
      <c r="K81" s="289">
        <v>0</v>
      </c>
      <c r="L81" s="289">
        <v>0</v>
      </c>
      <c r="M81" s="289">
        <v>0</v>
      </c>
      <c r="N81" s="290">
        <v>0</v>
      </c>
      <c r="O81" s="252">
        <v>0</v>
      </c>
      <c r="P81" s="291">
        <v>0</v>
      </c>
      <c r="Q81" s="289">
        <v>0</v>
      </c>
      <c r="R81" s="289">
        <v>0</v>
      </c>
      <c r="S81" s="289">
        <v>0</v>
      </c>
      <c r="T81" s="289">
        <v>0</v>
      </c>
      <c r="U81" s="290">
        <v>0</v>
      </c>
      <c r="V81" s="252">
        <v>0</v>
      </c>
      <c r="W81" s="291">
        <v>0</v>
      </c>
      <c r="X81" s="289">
        <v>0</v>
      </c>
      <c r="Y81" s="289">
        <v>0</v>
      </c>
      <c r="Z81" s="289">
        <v>0</v>
      </c>
      <c r="AA81" s="289">
        <v>0</v>
      </c>
      <c r="AB81" s="290">
        <v>0</v>
      </c>
      <c r="AC81" s="252">
        <v>0</v>
      </c>
      <c r="AD81" s="291">
        <v>0</v>
      </c>
      <c r="AE81" s="289">
        <v>0</v>
      </c>
      <c r="AF81" s="289">
        <v>0</v>
      </c>
      <c r="AG81" s="289">
        <v>0</v>
      </c>
      <c r="AH81" s="289">
        <v>0</v>
      </c>
      <c r="AI81" s="290">
        <v>0</v>
      </c>
      <c r="AJ81" s="292">
        <v>0</v>
      </c>
      <c r="AK81" s="291">
        <v>0</v>
      </c>
      <c r="AL81" s="289">
        <v>0</v>
      </c>
      <c r="AM81" s="289">
        <v>0</v>
      </c>
      <c r="AN81" s="289">
        <v>0</v>
      </c>
      <c r="AO81" s="289">
        <v>0</v>
      </c>
      <c r="AP81" s="290">
        <v>0</v>
      </c>
      <c r="AQ81" s="252">
        <v>0</v>
      </c>
      <c r="AR81" s="291">
        <v>0</v>
      </c>
      <c r="AS81" s="289">
        <v>0</v>
      </c>
      <c r="AT81" s="289">
        <v>0</v>
      </c>
      <c r="AU81" s="289">
        <v>0</v>
      </c>
      <c r="AV81" s="289">
        <v>0</v>
      </c>
      <c r="AW81" s="293">
        <v>0</v>
      </c>
      <c r="AX81" s="159">
        <v>10</v>
      </c>
      <c r="AZ81" s="67"/>
      <c r="BA81" s="67"/>
      <c r="BB81" s="67"/>
      <c r="BJ81" s="117"/>
      <c r="BK81" s="117"/>
      <c r="BL81" s="117"/>
      <c r="BM81" s="117"/>
    </row>
    <row r="82" spans="1:65" s="120" customFormat="1" ht="21" thickBot="1">
      <c r="A82" s="116"/>
      <c r="B82" s="114"/>
      <c r="C82" s="115"/>
      <c r="D82" s="262">
        <f>D84/$C$85</f>
        <v>0.26373626373626374</v>
      </c>
      <c r="E82" s="262">
        <f>E84/$C$85</f>
        <v>0.45274725274725275</v>
      </c>
      <c r="F82" s="262">
        <f>F84/$C$85</f>
        <v>0.03296703296703297</v>
      </c>
      <c r="G82" s="262">
        <f>G84/$C$85</f>
        <v>0.03956043956043956</v>
      </c>
      <c r="H82" s="115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9"/>
      <c r="AZ82" s="115"/>
      <c r="BA82" s="9"/>
      <c r="BB82" s="9"/>
      <c r="BC82" s="9"/>
      <c r="BD82" s="9"/>
      <c r="BE82" s="9"/>
      <c r="BF82" s="9"/>
      <c r="BG82" s="9"/>
      <c r="BH82" s="9"/>
      <c r="BI82" s="9"/>
      <c r="BJ82" s="119"/>
      <c r="BK82" s="119"/>
      <c r="BL82" s="119"/>
      <c r="BM82" s="119"/>
    </row>
    <row r="83" spans="1:66" s="106" customFormat="1" ht="21" thickBot="1">
      <c r="A83" s="116"/>
      <c r="B83" s="118" t="s">
        <v>36</v>
      </c>
      <c r="C83" s="115"/>
      <c r="D83" s="262">
        <f>D84/$C$86</f>
        <v>0.3342618384401114</v>
      </c>
      <c r="E83" s="262">
        <f>E84/$C$86</f>
        <v>0.5738161559888579</v>
      </c>
      <c r="F83" s="262">
        <f>F84/$C$86</f>
        <v>0.04178272980501393</v>
      </c>
      <c r="G83" s="262">
        <f>G84/$C$86</f>
        <v>0.05013927576601671</v>
      </c>
      <c r="H83" s="262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472"/>
      <c r="X83" s="473"/>
      <c r="Y83" s="473"/>
      <c r="Z83" s="473"/>
      <c r="AA83" s="473"/>
      <c r="AB83" s="473"/>
      <c r="AC83" s="473"/>
      <c r="AD83" s="472"/>
      <c r="AE83" s="473"/>
      <c r="AF83" s="473"/>
      <c r="AG83" s="473"/>
      <c r="AH83" s="473"/>
      <c r="AI83" s="473"/>
      <c r="AJ83" s="473"/>
      <c r="AK83" s="472"/>
      <c r="AL83" s="473"/>
      <c r="AM83" s="473"/>
      <c r="AN83" s="473"/>
      <c r="AO83" s="473"/>
      <c r="AP83" s="473"/>
      <c r="AQ83" s="473"/>
      <c r="AR83" s="472"/>
      <c r="AS83" s="473"/>
      <c r="AT83" s="473"/>
      <c r="AU83" s="473"/>
      <c r="AV83" s="473"/>
      <c r="AW83" s="473"/>
      <c r="AX83" s="473"/>
      <c r="AY83" s="9"/>
      <c r="AZ83" s="115"/>
      <c r="BA83" s="9"/>
      <c r="BB83" s="9"/>
      <c r="BC83" s="9"/>
      <c r="BD83" s="9"/>
      <c r="BE83" s="9"/>
      <c r="BF83" s="9"/>
      <c r="BG83" s="9"/>
      <c r="BH83" s="9"/>
      <c r="BI83" s="9"/>
      <c r="BJ83" s="122"/>
      <c r="BK83" s="122"/>
      <c r="BL83" s="122"/>
      <c r="BM83" s="122"/>
      <c r="BN83" s="122"/>
    </row>
    <row r="84" spans="1:66" s="106" customFormat="1" ht="21" thickBot="1">
      <c r="A84" s="116"/>
      <c r="B84" s="123" t="s">
        <v>37</v>
      </c>
      <c r="C84" s="294">
        <f aca="true" t="shared" si="38" ref="C84:AX84">C13+C25+C37+C51+C75+C81</f>
        <v>2275</v>
      </c>
      <c r="D84" s="295">
        <f t="shared" si="38"/>
        <v>600</v>
      </c>
      <c r="E84" s="295">
        <f t="shared" si="38"/>
        <v>1030</v>
      </c>
      <c r="F84" s="295">
        <f t="shared" si="38"/>
        <v>75</v>
      </c>
      <c r="G84" s="295">
        <f t="shared" si="38"/>
        <v>90</v>
      </c>
      <c r="H84" s="296">
        <f t="shared" si="38"/>
        <v>480</v>
      </c>
      <c r="I84" s="121">
        <f t="shared" si="38"/>
        <v>210</v>
      </c>
      <c r="J84" s="121">
        <f t="shared" si="38"/>
        <v>165</v>
      </c>
      <c r="K84" s="121">
        <f t="shared" si="38"/>
        <v>0</v>
      </c>
      <c r="L84" s="121">
        <f t="shared" si="38"/>
        <v>0</v>
      </c>
      <c r="M84" s="121">
        <f t="shared" si="38"/>
        <v>0</v>
      </c>
      <c r="N84" s="121">
        <f t="shared" si="38"/>
        <v>2</v>
      </c>
      <c r="O84" s="261">
        <f t="shared" si="38"/>
        <v>30</v>
      </c>
      <c r="P84" s="121">
        <f t="shared" si="38"/>
        <v>135</v>
      </c>
      <c r="Q84" s="121">
        <f t="shared" si="38"/>
        <v>195</v>
      </c>
      <c r="R84" s="121">
        <f t="shared" si="38"/>
        <v>0</v>
      </c>
      <c r="S84" s="121">
        <f t="shared" si="38"/>
        <v>30</v>
      </c>
      <c r="T84" s="121">
        <f t="shared" si="38"/>
        <v>80</v>
      </c>
      <c r="U84" s="121">
        <f t="shared" si="38"/>
        <v>3</v>
      </c>
      <c r="V84" s="261">
        <f t="shared" si="38"/>
        <v>28</v>
      </c>
      <c r="W84" s="121">
        <f t="shared" si="38"/>
        <v>135</v>
      </c>
      <c r="X84" s="121">
        <f t="shared" si="38"/>
        <v>165</v>
      </c>
      <c r="Y84" s="121">
        <f t="shared" si="38"/>
        <v>0</v>
      </c>
      <c r="Z84" s="121">
        <f t="shared" si="38"/>
        <v>0</v>
      </c>
      <c r="AA84" s="121">
        <f t="shared" si="38"/>
        <v>80</v>
      </c>
      <c r="AB84" s="121">
        <f t="shared" si="38"/>
        <v>2</v>
      </c>
      <c r="AC84" s="261">
        <f t="shared" si="38"/>
        <v>24</v>
      </c>
      <c r="AD84" s="121">
        <f t="shared" si="38"/>
        <v>45</v>
      </c>
      <c r="AE84" s="121">
        <f t="shared" si="38"/>
        <v>200</v>
      </c>
      <c r="AF84" s="121">
        <f t="shared" si="38"/>
        <v>15</v>
      </c>
      <c r="AG84" s="121">
        <f t="shared" si="38"/>
        <v>0</v>
      </c>
      <c r="AH84" s="121">
        <f t="shared" si="38"/>
        <v>160</v>
      </c>
      <c r="AI84" s="121">
        <f t="shared" si="38"/>
        <v>2</v>
      </c>
      <c r="AJ84" s="261">
        <f t="shared" si="38"/>
        <v>26</v>
      </c>
      <c r="AK84" s="121">
        <f t="shared" si="38"/>
        <v>30</v>
      </c>
      <c r="AL84" s="121">
        <f t="shared" si="38"/>
        <v>155</v>
      </c>
      <c r="AM84" s="121">
        <f t="shared" si="38"/>
        <v>30</v>
      </c>
      <c r="AN84" s="121">
        <f t="shared" si="38"/>
        <v>60</v>
      </c>
      <c r="AO84" s="121">
        <f t="shared" si="38"/>
        <v>80</v>
      </c>
      <c r="AP84" s="121">
        <f t="shared" si="38"/>
        <v>1</v>
      </c>
      <c r="AQ84" s="261">
        <f t="shared" si="38"/>
        <v>27</v>
      </c>
      <c r="AR84" s="121">
        <f t="shared" si="38"/>
        <v>45</v>
      </c>
      <c r="AS84" s="121">
        <f t="shared" si="38"/>
        <v>150</v>
      </c>
      <c r="AT84" s="121">
        <f t="shared" si="38"/>
        <v>30</v>
      </c>
      <c r="AU84" s="121">
        <f t="shared" si="38"/>
        <v>0</v>
      </c>
      <c r="AV84" s="121">
        <f t="shared" si="38"/>
        <v>80</v>
      </c>
      <c r="AW84" s="121">
        <f t="shared" si="38"/>
        <v>2</v>
      </c>
      <c r="AX84" s="261">
        <f t="shared" si="38"/>
        <v>33</v>
      </c>
      <c r="AY84" s="9"/>
      <c r="AZ84" s="294">
        <f>AZ13+AZ25+AZ37+AZ51+AZ75+AZ81</f>
        <v>2275</v>
      </c>
      <c r="BA84" s="261">
        <f>BA13+BA25+BA37+BA51+BA75+BA81</f>
        <v>245</v>
      </c>
      <c r="BB84" s="307">
        <f>BB13+BB25+BB37+BB51+BB75+BB81</f>
        <v>1910</v>
      </c>
      <c r="BC84" s="9"/>
      <c r="BD84" s="9"/>
      <c r="BE84" s="9"/>
      <c r="BF84" s="9"/>
      <c r="BG84" s="9"/>
      <c r="BH84" s="9"/>
      <c r="BI84" s="9"/>
      <c r="BJ84" s="122"/>
      <c r="BK84" s="122"/>
      <c r="BL84" s="122"/>
      <c r="BM84" s="122"/>
      <c r="BN84" s="122"/>
    </row>
    <row r="85" spans="1:66" s="106" customFormat="1" ht="22.5">
      <c r="A85" s="116"/>
      <c r="B85" s="123" t="s">
        <v>70</v>
      </c>
      <c r="C85" s="474">
        <f>C84</f>
        <v>2275</v>
      </c>
      <c r="D85" s="475"/>
      <c r="E85" s="475"/>
      <c r="F85" s="475"/>
      <c r="G85" s="475"/>
      <c r="H85" s="475"/>
      <c r="I85" s="467">
        <f>SUM(I84:M84)</f>
        <v>375</v>
      </c>
      <c r="J85" s="468"/>
      <c r="K85" s="468"/>
      <c r="L85" s="468"/>
      <c r="M85" s="468"/>
      <c r="N85" s="468"/>
      <c r="O85" s="469"/>
      <c r="P85" s="467">
        <f>SUM(P84:T84)</f>
        <v>440</v>
      </c>
      <c r="Q85" s="468"/>
      <c r="R85" s="468"/>
      <c r="S85" s="468"/>
      <c r="T85" s="468"/>
      <c r="U85" s="468"/>
      <c r="V85" s="469"/>
      <c r="W85" s="467">
        <f>SUM(W84:AA84)</f>
        <v>380</v>
      </c>
      <c r="X85" s="468"/>
      <c r="Y85" s="468"/>
      <c r="Z85" s="468"/>
      <c r="AA85" s="468"/>
      <c r="AB85" s="468"/>
      <c r="AC85" s="469"/>
      <c r="AD85" s="467">
        <f>SUM(AD84:AH84)</f>
        <v>420</v>
      </c>
      <c r="AE85" s="468"/>
      <c r="AF85" s="468"/>
      <c r="AG85" s="468"/>
      <c r="AH85" s="468"/>
      <c r="AI85" s="468"/>
      <c r="AJ85" s="469"/>
      <c r="AK85" s="467">
        <f>SUM(AK84:AO84)</f>
        <v>355</v>
      </c>
      <c r="AL85" s="468"/>
      <c r="AM85" s="468"/>
      <c r="AN85" s="468"/>
      <c r="AO85" s="468"/>
      <c r="AP85" s="468"/>
      <c r="AQ85" s="469"/>
      <c r="AR85" s="467">
        <f>SUM(AR84:AV84)</f>
        <v>305</v>
      </c>
      <c r="AS85" s="468"/>
      <c r="AT85" s="468"/>
      <c r="AU85" s="468"/>
      <c r="AV85" s="468"/>
      <c r="AW85" s="468"/>
      <c r="AX85" s="46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122"/>
      <c r="BK85" s="122"/>
      <c r="BL85" s="122"/>
      <c r="BM85" s="122"/>
      <c r="BN85" s="122"/>
    </row>
    <row r="86" spans="1:78" s="9" customFormat="1" ht="24" thickBot="1">
      <c r="A86" s="116"/>
      <c r="B86" s="124" t="s">
        <v>38</v>
      </c>
      <c r="C86" s="470">
        <f>C85-H84</f>
        <v>1795</v>
      </c>
      <c r="D86" s="471"/>
      <c r="E86" s="471"/>
      <c r="F86" s="471"/>
      <c r="G86" s="471"/>
      <c r="H86" s="471"/>
      <c r="I86" s="462">
        <f>SUM(I84:L84)</f>
        <v>375</v>
      </c>
      <c r="J86" s="463"/>
      <c r="K86" s="463"/>
      <c r="L86" s="463"/>
      <c r="M86" s="463"/>
      <c r="N86" s="463"/>
      <c r="O86" s="463"/>
      <c r="P86" s="462">
        <f>SUM(P84:S84)</f>
        <v>360</v>
      </c>
      <c r="Q86" s="463"/>
      <c r="R86" s="463"/>
      <c r="S86" s="463"/>
      <c r="T86" s="463"/>
      <c r="U86" s="463"/>
      <c r="V86" s="463"/>
      <c r="W86" s="462">
        <f>SUM(W84:Z84)</f>
        <v>300</v>
      </c>
      <c r="X86" s="463"/>
      <c r="Y86" s="463"/>
      <c r="Z86" s="463"/>
      <c r="AA86" s="463"/>
      <c r="AB86" s="463"/>
      <c r="AC86" s="463"/>
      <c r="AD86" s="462">
        <f>SUM(AD84:AG84)</f>
        <v>260</v>
      </c>
      <c r="AE86" s="463"/>
      <c r="AF86" s="463"/>
      <c r="AG86" s="463"/>
      <c r="AH86" s="463"/>
      <c r="AI86" s="463"/>
      <c r="AJ86" s="463"/>
      <c r="AK86" s="462">
        <f>SUM(AK84:AN84)</f>
        <v>275</v>
      </c>
      <c r="AL86" s="463"/>
      <c r="AM86" s="463"/>
      <c r="AN86" s="463"/>
      <c r="AO86" s="463"/>
      <c r="AP86" s="463"/>
      <c r="AQ86" s="463"/>
      <c r="AR86" s="462">
        <f>SUM(AR84:AU84)</f>
        <v>225</v>
      </c>
      <c r="AS86" s="463"/>
      <c r="AT86" s="463"/>
      <c r="AU86" s="463"/>
      <c r="AV86" s="463"/>
      <c r="AW86" s="463"/>
      <c r="AX86" s="463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</row>
    <row r="87" spans="1:61" s="29" customFormat="1" ht="20.25">
      <c r="A87" s="116"/>
      <c r="B87" s="125" t="s">
        <v>39</v>
      </c>
      <c r="C87" s="126"/>
      <c r="D87" s="127"/>
      <c r="E87" s="132"/>
      <c r="F87" s="132"/>
      <c r="G87" s="132"/>
      <c r="H87" s="132"/>
      <c r="AR87" s="126"/>
      <c r="AS87" s="128"/>
      <c r="AT87" s="128"/>
      <c r="AU87" s="129"/>
      <c r="AV87" s="9"/>
      <c r="AW87" s="9"/>
      <c r="AX87" s="9"/>
      <c r="AY87" s="9"/>
      <c r="AZ87" s="126"/>
      <c r="BA87" s="9"/>
      <c r="BB87" s="9"/>
      <c r="BC87" s="9"/>
      <c r="BD87" s="9"/>
      <c r="BE87" s="9"/>
      <c r="BF87" s="9"/>
      <c r="BG87" s="9"/>
      <c r="BH87" s="9"/>
      <c r="BI87" s="9"/>
    </row>
    <row r="88" spans="1:61" s="29" customFormat="1" ht="22.5">
      <c r="A88" s="116"/>
      <c r="B88" s="131" t="s">
        <v>40</v>
      </c>
      <c r="C88" s="192"/>
      <c r="D88" s="132"/>
      <c r="E88" s="132"/>
      <c r="F88" s="132"/>
      <c r="G88" s="132"/>
      <c r="H88" s="132"/>
      <c r="AY88" s="9"/>
      <c r="AZ88" s="192"/>
      <c r="BA88" s="9"/>
      <c r="BB88" s="9"/>
      <c r="BC88" s="9"/>
      <c r="BD88" s="9"/>
      <c r="BE88" s="9"/>
      <c r="BF88" s="9"/>
      <c r="BG88" s="9"/>
      <c r="BH88" s="9"/>
      <c r="BI88" s="9"/>
    </row>
    <row r="89" spans="1:61" s="29" customFormat="1" ht="20.25">
      <c r="A89" s="116"/>
      <c r="B89" s="131" t="s">
        <v>41</v>
      </c>
      <c r="C89" s="132"/>
      <c r="D89" s="132"/>
      <c r="E89" s="132"/>
      <c r="F89" s="132"/>
      <c r="G89" s="132"/>
      <c r="H89" s="132"/>
      <c r="AY89" s="9"/>
      <c r="AZ89" s="132"/>
      <c r="BA89" s="9"/>
      <c r="BB89" s="9"/>
      <c r="BC89" s="9"/>
      <c r="BD89" s="9"/>
      <c r="BE89" s="9"/>
      <c r="BF89" s="9"/>
      <c r="BG89" s="9"/>
      <c r="BH89" s="9"/>
      <c r="BI89" s="9"/>
    </row>
    <row r="90" spans="1:61" s="29" customFormat="1" ht="20.25">
      <c r="A90" s="116"/>
      <c r="B90" s="9" t="s">
        <v>42</v>
      </c>
      <c r="C90" s="132"/>
      <c r="D90" s="132"/>
      <c r="E90" s="132"/>
      <c r="F90" s="132"/>
      <c r="G90" s="132"/>
      <c r="H90" s="132"/>
      <c r="AJ90" s="35"/>
      <c r="AK90" s="35"/>
      <c r="AL90" s="35"/>
      <c r="AM90" s="35"/>
      <c r="AN90" s="35"/>
      <c r="AO90" s="35"/>
      <c r="AP90" s="35"/>
      <c r="AY90" s="9"/>
      <c r="AZ90" s="132"/>
      <c r="BA90" s="9"/>
      <c r="BB90" s="9"/>
      <c r="BC90" s="9"/>
      <c r="BD90" s="9"/>
      <c r="BE90" s="9"/>
      <c r="BF90" s="9"/>
      <c r="BG90" s="9"/>
      <c r="BH90" s="9"/>
      <c r="BI90" s="9"/>
    </row>
    <row r="91" spans="1:61" s="29" customFormat="1" ht="20.25">
      <c r="A91" s="116"/>
      <c r="B91" s="131" t="s">
        <v>69</v>
      </c>
      <c r="C91" s="132"/>
      <c r="D91" s="132"/>
      <c r="E91" s="132"/>
      <c r="F91" s="132"/>
      <c r="G91" s="132"/>
      <c r="H91" s="132"/>
      <c r="AI91" s="134"/>
      <c r="AJ91" s="133"/>
      <c r="AK91" s="476" t="s">
        <v>43</v>
      </c>
      <c r="AL91" s="476"/>
      <c r="AM91" s="476"/>
      <c r="AN91" s="476"/>
      <c r="AO91" s="476"/>
      <c r="AP91" s="133"/>
      <c r="AQ91" s="133"/>
      <c r="AR91" s="134"/>
      <c r="AY91" s="9"/>
      <c r="AZ91" s="132"/>
      <c r="BA91" s="9"/>
      <c r="BB91" s="9"/>
      <c r="BC91" s="9"/>
      <c r="BD91" s="9"/>
      <c r="BE91" s="9"/>
      <c r="BF91" s="9"/>
      <c r="BG91" s="9"/>
      <c r="BH91" s="9"/>
      <c r="BI91" s="9"/>
    </row>
    <row r="92" spans="1:61" s="29" customFormat="1" ht="20.25">
      <c r="A92" s="116"/>
      <c r="B92" s="9" t="s">
        <v>44</v>
      </c>
      <c r="C92" s="132"/>
      <c r="D92" s="132"/>
      <c r="E92" s="132"/>
      <c r="F92" s="132"/>
      <c r="G92" s="132"/>
      <c r="H92" s="132"/>
      <c r="AI92" s="134"/>
      <c r="AJ92" s="133"/>
      <c r="AK92" s="133"/>
      <c r="AL92" s="133"/>
      <c r="AM92" s="133"/>
      <c r="AN92" s="133"/>
      <c r="AO92" s="133"/>
      <c r="AP92" s="133"/>
      <c r="AQ92" s="133"/>
      <c r="AR92" s="134"/>
      <c r="AY92" s="9"/>
      <c r="AZ92" s="132"/>
      <c r="BA92" s="9"/>
      <c r="BB92" s="9"/>
      <c r="BC92" s="9"/>
      <c r="BD92" s="9"/>
      <c r="BE92" s="9"/>
      <c r="BF92" s="9"/>
      <c r="BG92" s="9"/>
      <c r="BH92" s="9"/>
      <c r="BI92" s="9"/>
    </row>
    <row r="93" spans="1:61" s="29" customFormat="1" ht="20.25">
      <c r="A93" s="116"/>
      <c r="B93" s="131" t="s">
        <v>45</v>
      </c>
      <c r="C93" s="132"/>
      <c r="D93" s="132"/>
      <c r="E93" s="132"/>
      <c r="F93" s="132"/>
      <c r="G93" s="132"/>
      <c r="H93" s="132"/>
      <c r="AY93" s="9"/>
      <c r="AZ93" s="132"/>
      <c r="BA93" s="9"/>
      <c r="BB93" s="9"/>
      <c r="BC93" s="9"/>
      <c r="BD93" s="9"/>
      <c r="BE93" s="9"/>
      <c r="BF93" s="9"/>
      <c r="BG93" s="9"/>
      <c r="BH93" s="9"/>
      <c r="BI93" s="9"/>
    </row>
    <row r="94" spans="1:61" s="29" customFormat="1" ht="20.25">
      <c r="A94" s="116"/>
      <c r="B94" s="297"/>
      <c r="C94" s="132"/>
      <c r="D94" s="132"/>
      <c r="E94" s="132"/>
      <c r="F94" s="132"/>
      <c r="G94" s="132"/>
      <c r="H94" s="132"/>
      <c r="AY94" s="9"/>
      <c r="AZ94" s="132"/>
      <c r="BA94" s="9"/>
      <c r="BB94" s="9"/>
      <c r="BC94" s="9"/>
      <c r="BD94" s="9"/>
      <c r="BE94" s="9"/>
      <c r="BF94" s="9"/>
      <c r="BG94" s="9"/>
      <c r="BH94" s="9"/>
      <c r="BI94" s="9"/>
    </row>
    <row r="95" spans="1:61" s="29" customFormat="1" ht="20.25">
      <c r="A95" s="116"/>
      <c r="B95" s="135"/>
      <c r="C95" s="132"/>
      <c r="D95" s="132"/>
      <c r="E95" s="132"/>
      <c r="F95" s="132"/>
      <c r="G95" s="132"/>
      <c r="H95" s="132"/>
      <c r="AY95" s="9"/>
      <c r="AZ95" s="132"/>
      <c r="BA95" s="9"/>
      <c r="BB95" s="9"/>
      <c r="BC95" s="9"/>
      <c r="BD95" s="9"/>
      <c r="BE95" s="9"/>
      <c r="BF95" s="9"/>
      <c r="BG95" s="9"/>
      <c r="BH95" s="9"/>
      <c r="BI95" s="9"/>
    </row>
    <row r="96" spans="1:61" s="29" customFormat="1" ht="18.75">
      <c r="A96" s="130"/>
      <c r="B96" s="135"/>
      <c r="C96" s="132"/>
      <c r="D96" s="132"/>
      <c r="E96" s="132"/>
      <c r="F96" s="132"/>
      <c r="G96" s="132"/>
      <c r="H96" s="132"/>
      <c r="AY96" s="9"/>
      <c r="AZ96" s="132"/>
      <c r="BA96" s="9"/>
      <c r="BB96" s="9"/>
      <c r="BC96" s="9"/>
      <c r="BD96" s="9"/>
      <c r="BE96" s="9"/>
      <c r="BF96" s="9"/>
      <c r="BG96" s="9"/>
      <c r="BH96" s="9"/>
      <c r="BI96" s="9"/>
    </row>
    <row r="97" spans="1:61" s="29" customFormat="1" ht="18.75">
      <c r="A97" s="136"/>
      <c r="B97" s="309" t="s">
        <v>118</v>
      </c>
      <c r="C97" s="132"/>
      <c r="D97" s="132"/>
      <c r="E97" s="132"/>
      <c r="F97" s="132"/>
      <c r="G97" s="132"/>
      <c r="H97" s="132"/>
      <c r="AY97" s="9"/>
      <c r="AZ97" s="132"/>
      <c r="BA97" s="9"/>
      <c r="BB97" s="9"/>
      <c r="BC97" s="9"/>
      <c r="BD97" s="9"/>
      <c r="BE97" s="9"/>
      <c r="BF97" s="9"/>
      <c r="BG97" s="9"/>
      <c r="BH97" s="9"/>
      <c r="BI97" s="9"/>
    </row>
    <row r="98" spans="1:61" s="29" customFormat="1" ht="18.75">
      <c r="A98" s="130"/>
      <c r="B98" s="309" t="s">
        <v>119</v>
      </c>
      <c r="C98" s="132"/>
      <c r="D98" s="132"/>
      <c r="E98" s="132"/>
      <c r="F98" s="132"/>
      <c r="G98" s="132"/>
      <c r="H98" s="132"/>
      <c r="AY98" s="9"/>
      <c r="AZ98" s="132"/>
      <c r="BA98" s="9"/>
      <c r="BB98" s="9"/>
      <c r="BC98" s="9"/>
      <c r="BD98" s="9"/>
      <c r="BE98" s="9"/>
      <c r="BF98" s="9"/>
      <c r="BG98" s="9"/>
      <c r="BH98" s="9"/>
      <c r="BI98" s="9"/>
    </row>
    <row r="99" spans="1:61" s="29" customFormat="1" ht="18.75">
      <c r="A99" s="130"/>
      <c r="B99" s="309" t="s">
        <v>120</v>
      </c>
      <c r="C99" s="132"/>
      <c r="D99" s="132"/>
      <c r="E99" s="132"/>
      <c r="F99" s="132"/>
      <c r="G99" s="132"/>
      <c r="H99" s="132"/>
      <c r="AY99" s="9"/>
      <c r="AZ99" s="132"/>
      <c r="BA99" s="9"/>
      <c r="BB99" s="9"/>
      <c r="BC99" s="9"/>
      <c r="BD99" s="9"/>
      <c r="BE99" s="9"/>
      <c r="BF99" s="9"/>
      <c r="BG99" s="9"/>
      <c r="BH99" s="9"/>
      <c r="BI99" s="9"/>
    </row>
    <row r="100" spans="1:61" s="29" customFormat="1" ht="18.75">
      <c r="A100" s="130"/>
      <c r="B100" s="309" t="s">
        <v>121</v>
      </c>
      <c r="C100" s="132"/>
      <c r="D100" s="132"/>
      <c r="E100" s="132"/>
      <c r="F100" s="132"/>
      <c r="G100" s="132"/>
      <c r="H100" s="132"/>
      <c r="AY100" s="9"/>
      <c r="AZ100" s="132"/>
      <c r="BA100" s="9"/>
      <c r="BB100" s="9"/>
      <c r="BC100" s="9"/>
      <c r="BD100" s="9"/>
      <c r="BE100" s="9"/>
      <c r="BF100" s="9"/>
      <c r="BG100" s="9"/>
      <c r="BH100" s="9"/>
      <c r="BI100" s="9"/>
    </row>
    <row r="101" spans="1:61" s="29" customFormat="1" ht="18.75">
      <c r="A101" s="130"/>
      <c r="B101" s="135"/>
      <c r="C101" s="132"/>
      <c r="D101" s="132"/>
      <c r="E101" s="132"/>
      <c r="F101" s="132"/>
      <c r="G101" s="132"/>
      <c r="H101" s="132"/>
      <c r="AY101" s="9"/>
      <c r="AZ101" s="132"/>
      <c r="BA101" s="9"/>
      <c r="BB101" s="9"/>
      <c r="BC101" s="9"/>
      <c r="BD101" s="9"/>
      <c r="BE101" s="9"/>
      <c r="BF101" s="9"/>
      <c r="BG101" s="9"/>
      <c r="BH101" s="9"/>
      <c r="BI101" s="9"/>
    </row>
    <row r="102" spans="1:61" s="29" customFormat="1" ht="18.75">
      <c r="A102" s="130"/>
      <c r="B102" s="135"/>
      <c r="C102" s="132"/>
      <c r="D102" s="132"/>
      <c r="E102" s="132"/>
      <c r="F102" s="132"/>
      <c r="G102" s="132"/>
      <c r="H102" s="132"/>
      <c r="AY102" s="9"/>
      <c r="AZ102" s="132"/>
      <c r="BA102" s="9"/>
      <c r="BB102" s="9"/>
      <c r="BC102" s="9"/>
      <c r="BD102" s="9"/>
      <c r="BE102" s="9"/>
      <c r="BF102" s="9"/>
      <c r="BG102" s="9"/>
      <c r="BH102" s="9"/>
      <c r="BI102" s="9"/>
    </row>
    <row r="103" spans="1:61" s="29" customFormat="1" ht="18.75">
      <c r="A103" s="130"/>
      <c r="B103" s="135"/>
      <c r="C103" s="132"/>
      <c r="D103" s="132"/>
      <c r="E103" s="132"/>
      <c r="F103" s="132"/>
      <c r="G103" s="132"/>
      <c r="H103" s="132"/>
      <c r="AY103" s="9"/>
      <c r="AZ103" s="132"/>
      <c r="BA103" s="9"/>
      <c r="BB103" s="9"/>
      <c r="BC103" s="9"/>
      <c r="BD103" s="9"/>
      <c r="BE103" s="9"/>
      <c r="BF103" s="9"/>
      <c r="BG103" s="9"/>
      <c r="BH103" s="9"/>
      <c r="BI103" s="9"/>
    </row>
    <row r="104" spans="1:61" s="29" customFormat="1" ht="18.75">
      <c r="A104" s="130"/>
      <c r="B104" s="135"/>
      <c r="C104" s="132"/>
      <c r="D104" s="132"/>
      <c r="E104" s="132"/>
      <c r="F104" s="132"/>
      <c r="G104" s="132"/>
      <c r="H104" s="132"/>
      <c r="AY104" s="9"/>
      <c r="AZ104" s="132"/>
      <c r="BA104" s="9"/>
      <c r="BB104" s="9"/>
      <c r="BC104" s="9"/>
      <c r="BD104" s="9"/>
      <c r="BE104" s="9"/>
      <c r="BF104" s="9"/>
      <c r="BG104" s="9"/>
      <c r="BH104" s="9"/>
      <c r="BI104" s="9"/>
    </row>
    <row r="105" spans="1:61" s="29" customFormat="1" ht="18.75">
      <c r="A105" s="130"/>
      <c r="B105" s="135"/>
      <c r="C105" s="132"/>
      <c r="D105" s="132"/>
      <c r="E105" s="132"/>
      <c r="F105" s="132"/>
      <c r="G105" s="132"/>
      <c r="H105" s="132"/>
      <c r="AY105" s="9"/>
      <c r="AZ105" s="132"/>
      <c r="BA105" s="9"/>
      <c r="BB105" s="9"/>
      <c r="BC105" s="9"/>
      <c r="BD105" s="9"/>
      <c r="BE105" s="9"/>
      <c r="BF105" s="9"/>
      <c r="BG105" s="9"/>
      <c r="BH105" s="9"/>
      <c r="BI105" s="9"/>
    </row>
    <row r="106" spans="1:61" s="29" customFormat="1" ht="18.75">
      <c r="A106" s="130"/>
      <c r="B106" s="135"/>
      <c r="C106" s="132"/>
      <c r="D106" s="132"/>
      <c r="E106" s="132"/>
      <c r="F106" s="132"/>
      <c r="G106" s="132"/>
      <c r="H106" s="132"/>
      <c r="AY106" s="9"/>
      <c r="AZ106" s="132"/>
      <c r="BA106" s="9"/>
      <c r="BB106" s="9"/>
      <c r="BC106" s="9"/>
      <c r="BD106" s="9"/>
      <c r="BE106" s="9"/>
      <c r="BF106" s="9"/>
      <c r="BG106" s="9"/>
      <c r="BH106" s="9"/>
      <c r="BI106" s="9"/>
    </row>
    <row r="107" spans="1:61" s="29" customFormat="1" ht="18.75">
      <c r="A107" s="130"/>
      <c r="B107" s="135"/>
      <c r="C107" s="132"/>
      <c r="D107" s="132"/>
      <c r="E107" s="132"/>
      <c r="F107" s="132"/>
      <c r="G107" s="132"/>
      <c r="H107" s="132"/>
      <c r="AY107" s="9"/>
      <c r="AZ107" s="132"/>
      <c r="BA107" s="9"/>
      <c r="BB107" s="9"/>
      <c r="BC107" s="9"/>
      <c r="BD107" s="9"/>
      <c r="BE107" s="9"/>
      <c r="BF107" s="9"/>
      <c r="BG107" s="9"/>
      <c r="BH107" s="9"/>
      <c r="BI107" s="9"/>
    </row>
    <row r="108" spans="1:61" s="29" customFormat="1" ht="18.75">
      <c r="A108" s="130"/>
      <c r="B108" s="135"/>
      <c r="C108" s="132"/>
      <c r="D108" s="132"/>
      <c r="E108" s="132"/>
      <c r="F108" s="132"/>
      <c r="G108" s="132"/>
      <c r="H108" s="132"/>
      <c r="AY108" s="9"/>
      <c r="AZ108" s="132"/>
      <c r="BA108" s="9"/>
      <c r="BB108" s="9"/>
      <c r="BC108" s="9"/>
      <c r="BD108" s="9"/>
      <c r="BE108" s="9"/>
      <c r="BF108" s="9"/>
      <c r="BG108" s="9"/>
      <c r="BH108" s="9"/>
      <c r="BI108" s="9"/>
    </row>
    <row r="109" spans="1:61" s="29" customFormat="1" ht="18.75">
      <c r="A109" s="130"/>
      <c r="B109" s="135"/>
      <c r="C109" s="132"/>
      <c r="D109" s="132"/>
      <c r="E109" s="132"/>
      <c r="F109" s="132"/>
      <c r="G109" s="132"/>
      <c r="H109" s="132"/>
      <c r="AY109" s="9"/>
      <c r="AZ109" s="132"/>
      <c r="BA109" s="9"/>
      <c r="BB109" s="9"/>
      <c r="BC109" s="9"/>
      <c r="BD109" s="9"/>
      <c r="BE109" s="9"/>
      <c r="BF109" s="9"/>
      <c r="BG109" s="9"/>
      <c r="BH109" s="9"/>
      <c r="BI109" s="9"/>
    </row>
    <row r="110" spans="1:61" s="29" customFormat="1" ht="18.75">
      <c r="A110" s="130"/>
      <c r="B110" s="135"/>
      <c r="C110" s="132"/>
      <c r="D110" s="132"/>
      <c r="E110" s="132"/>
      <c r="F110" s="132"/>
      <c r="G110" s="132"/>
      <c r="H110" s="132"/>
      <c r="AY110" s="9"/>
      <c r="AZ110" s="132"/>
      <c r="BA110" s="9"/>
      <c r="BB110" s="9"/>
      <c r="BC110" s="9"/>
      <c r="BD110" s="9"/>
      <c r="BE110" s="9"/>
      <c r="BF110" s="9"/>
      <c r="BG110" s="9"/>
      <c r="BH110" s="9"/>
      <c r="BI110" s="9"/>
    </row>
    <row r="111" spans="1:61" s="29" customFormat="1" ht="18.75">
      <c r="A111" s="130"/>
      <c r="B111" s="135"/>
      <c r="C111" s="132"/>
      <c r="D111" s="132"/>
      <c r="E111" s="132"/>
      <c r="F111" s="132"/>
      <c r="G111" s="132"/>
      <c r="H111" s="132"/>
      <c r="AY111" s="9"/>
      <c r="AZ111" s="132"/>
      <c r="BA111" s="9"/>
      <c r="BB111" s="9"/>
      <c r="BC111" s="9"/>
      <c r="BD111" s="9"/>
      <c r="BE111" s="9"/>
      <c r="BF111" s="9"/>
      <c r="BG111" s="9"/>
      <c r="BH111" s="9"/>
      <c r="BI111" s="9"/>
    </row>
    <row r="112" spans="1:61" s="29" customFormat="1" ht="18.75">
      <c r="A112" s="130"/>
      <c r="B112" s="135"/>
      <c r="C112" s="132"/>
      <c r="D112" s="132"/>
      <c r="E112" s="132"/>
      <c r="F112" s="132"/>
      <c r="G112" s="132"/>
      <c r="H112" s="132"/>
      <c r="AY112" s="9"/>
      <c r="AZ112" s="132"/>
      <c r="BA112" s="9"/>
      <c r="BB112" s="9"/>
      <c r="BC112" s="9"/>
      <c r="BD112" s="9"/>
      <c r="BE112" s="9"/>
      <c r="BF112" s="9"/>
      <c r="BG112" s="9"/>
      <c r="BH112" s="9"/>
      <c r="BI112" s="9"/>
    </row>
    <row r="113" spans="1:61" s="29" customFormat="1" ht="18.75">
      <c r="A113" s="130"/>
      <c r="B113" s="135"/>
      <c r="C113" s="132"/>
      <c r="D113" s="132"/>
      <c r="E113" s="132"/>
      <c r="F113" s="132"/>
      <c r="G113" s="132"/>
      <c r="H113" s="132"/>
      <c r="AY113" s="9"/>
      <c r="AZ113" s="132"/>
      <c r="BA113" s="9"/>
      <c r="BB113" s="9"/>
      <c r="BC113" s="9"/>
      <c r="BD113" s="9"/>
      <c r="BE113" s="9"/>
      <c r="BF113" s="9"/>
      <c r="BG113" s="9"/>
      <c r="BH113" s="9"/>
      <c r="BI113" s="9"/>
    </row>
    <row r="114" spans="1:61" s="29" customFormat="1" ht="18.75">
      <c r="A114" s="130"/>
      <c r="B114" s="135"/>
      <c r="C114" s="132"/>
      <c r="D114" s="132"/>
      <c r="E114" s="132"/>
      <c r="F114" s="132"/>
      <c r="G114" s="132"/>
      <c r="H114" s="132"/>
      <c r="AY114" s="9"/>
      <c r="AZ114" s="132"/>
      <c r="BA114" s="9"/>
      <c r="BB114" s="9"/>
      <c r="BC114" s="9"/>
      <c r="BD114" s="9"/>
      <c r="BE114" s="9"/>
      <c r="BF114" s="9"/>
      <c r="BG114" s="9"/>
      <c r="BH114" s="9"/>
      <c r="BI114" s="9"/>
    </row>
    <row r="115" spans="1:61" s="29" customFormat="1" ht="18.75">
      <c r="A115" s="130"/>
      <c r="B115" s="135"/>
      <c r="C115" s="132"/>
      <c r="D115" s="132"/>
      <c r="E115" s="132"/>
      <c r="F115" s="132"/>
      <c r="G115" s="132"/>
      <c r="H115" s="132"/>
      <c r="AY115" s="9"/>
      <c r="AZ115" s="132"/>
      <c r="BA115" s="9"/>
      <c r="BB115" s="9"/>
      <c r="BC115" s="9"/>
      <c r="BD115" s="9"/>
      <c r="BE115" s="9"/>
      <c r="BF115" s="9"/>
      <c r="BG115" s="9"/>
      <c r="BH115" s="9"/>
      <c r="BI115" s="9"/>
    </row>
    <row r="116" spans="1:61" s="29" customFormat="1" ht="18.75">
      <c r="A116" s="130"/>
      <c r="B116" s="135"/>
      <c r="C116" s="132"/>
      <c r="D116" s="132"/>
      <c r="E116" s="132"/>
      <c r="F116" s="132"/>
      <c r="G116" s="132"/>
      <c r="H116" s="132"/>
      <c r="AY116" s="9"/>
      <c r="AZ116" s="132"/>
      <c r="BA116" s="9"/>
      <c r="BB116" s="9"/>
      <c r="BC116" s="9"/>
      <c r="BD116" s="9"/>
      <c r="BE116" s="9"/>
      <c r="BF116" s="9"/>
      <c r="BG116" s="9"/>
      <c r="BH116" s="9"/>
      <c r="BI116" s="9"/>
    </row>
    <row r="117" spans="1:52" s="29" customFormat="1" ht="18.75">
      <c r="A117" s="130"/>
      <c r="B117" s="135"/>
      <c r="C117" s="132"/>
      <c r="D117" s="132"/>
      <c r="E117" s="132"/>
      <c r="F117" s="132"/>
      <c r="G117" s="132"/>
      <c r="H117" s="132"/>
      <c r="AY117" s="9"/>
      <c r="AZ117" s="132"/>
    </row>
    <row r="118" spans="1:52" s="29" customFormat="1" ht="18.75">
      <c r="A118" s="130"/>
      <c r="B118" s="135"/>
      <c r="C118" s="132"/>
      <c r="D118" s="132"/>
      <c r="E118" s="132"/>
      <c r="F118" s="132"/>
      <c r="G118" s="132"/>
      <c r="H118" s="132"/>
      <c r="AY118" s="9"/>
      <c r="AZ118" s="132"/>
    </row>
    <row r="119" spans="1:52" s="29" customFormat="1" ht="18.75">
      <c r="A119" s="130"/>
      <c r="B119" s="135"/>
      <c r="C119" s="132"/>
      <c r="D119" s="132"/>
      <c r="E119" s="132"/>
      <c r="F119" s="132"/>
      <c r="G119" s="132"/>
      <c r="H119" s="132"/>
      <c r="AY119" s="9"/>
      <c r="AZ119" s="132"/>
    </row>
    <row r="120" spans="1:52" s="29" customFormat="1" ht="18.75">
      <c r="A120" s="130"/>
      <c r="B120" s="135"/>
      <c r="C120" s="132"/>
      <c r="D120" s="132"/>
      <c r="E120" s="132"/>
      <c r="F120" s="132"/>
      <c r="G120" s="132"/>
      <c r="H120" s="132"/>
      <c r="AY120" s="9"/>
      <c r="AZ120" s="132"/>
    </row>
    <row r="121" spans="1:52" ht="18.75">
      <c r="A121" s="130"/>
      <c r="B121" s="135"/>
      <c r="C121" s="132"/>
      <c r="D121" s="132"/>
      <c r="E121" s="132"/>
      <c r="F121" s="132"/>
      <c r="G121" s="132"/>
      <c r="H121" s="132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9"/>
      <c r="AZ121" s="132"/>
    </row>
    <row r="122" spans="9:51" ht="18.75">
      <c r="I122" s="29"/>
      <c r="J122" s="29"/>
      <c r="K122" s="29"/>
      <c r="L122" s="29"/>
      <c r="M122" s="29"/>
      <c r="N122" s="29"/>
      <c r="O122" s="29"/>
      <c r="AY122" s="9"/>
    </row>
    <row r="123" spans="9:51" ht="18.75">
      <c r="I123" s="29"/>
      <c r="J123" s="29"/>
      <c r="K123" s="29"/>
      <c r="L123" s="29"/>
      <c r="M123" s="29"/>
      <c r="N123" s="29"/>
      <c r="O123" s="29"/>
      <c r="AY123" s="9"/>
    </row>
    <row r="124" spans="9:15" ht="12">
      <c r="I124" s="29"/>
      <c r="J124" s="29"/>
      <c r="K124" s="29"/>
      <c r="L124" s="29"/>
      <c r="M124" s="29"/>
      <c r="N124" s="29"/>
      <c r="O124" s="29"/>
    </row>
    <row r="125" spans="9:15" ht="12">
      <c r="I125" s="29"/>
      <c r="J125" s="29"/>
      <c r="K125" s="29"/>
      <c r="L125" s="29"/>
      <c r="M125" s="29"/>
      <c r="N125" s="29"/>
      <c r="O125" s="29"/>
    </row>
    <row r="126" spans="9:15" ht="12">
      <c r="I126" s="29"/>
      <c r="J126" s="29"/>
      <c r="K126" s="29"/>
      <c r="L126" s="29"/>
      <c r="M126" s="29"/>
      <c r="N126" s="29"/>
      <c r="O126" s="29"/>
    </row>
    <row r="127" spans="9:15" ht="12">
      <c r="I127" s="29"/>
      <c r="J127" s="29"/>
      <c r="K127" s="29"/>
      <c r="L127" s="29"/>
      <c r="M127" s="29"/>
      <c r="N127" s="29"/>
      <c r="O127" s="29"/>
    </row>
    <row r="128" spans="9:15" ht="12">
      <c r="I128" s="29"/>
      <c r="J128" s="29"/>
      <c r="K128" s="29"/>
      <c r="L128" s="29"/>
      <c r="M128" s="29"/>
      <c r="N128" s="29"/>
      <c r="O128" s="29"/>
    </row>
    <row r="129" spans="9:15" ht="12">
      <c r="I129" s="29"/>
      <c r="J129" s="29"/>
      <c r="K129" s="29"/>
      <c r="L129" s="29"/>
      <c r="M129" s="29"/>
      <c r="N129" s="29"/>
      <c r="O129" s="29"/>
    </row>
    <row r="130" spans="9:15" ht="12">
      <c r="I130" s="29"/>
      <c r="J130" s="29"/>
      <c r="K130" s="29"/>
      <c r="L130" s="29"/>
      <c r="M130" s="29"/>
      <c r="N130" s="29"/>
      <c r="O130" s="29"/>
    </row>
    <row r="131" spans="9:15" ht="12">
      <c r="I131" s="29"/>
      <c r="J131" s="29"/>
      <c r="K131" s="29"/>
      <c r="L131" s="29"/>
      <c r="M131" s="29"/>
      <c r="N131" s="29"/>
      <c r="O131" s="29"/>
    </row>
    <row r="132" spans="9:15" ht="12">
      <c r="I132" s="29"/>
      <c r="J132" s="29"/>
      <c r="K132" s="29"/>
      <c r="L132" s="29"/>
      <c r="M132" s="29"/>
      <c r="N132" s="29"/>
      <c r="O132" s="29"/>
    </row>
    <row r="133" spans="9:15" ht="12">
      <c r="I133" s="29"/>
      <c r="J133" s="29"/>
      <c r="K133" s="29"/>
      <c r="L133" s="29"/>
      <c r="M133" s="29"/>
      <c r="N133" s="29"/>
      <c r="O133" s="29"/>
    </row>
    <row r="134" spans="9:15" ht="12">
      <c r="I134" s="29"/>
      <c r="J134" s="29"/>
      <c r="K134" s="29"/>
      <c r="L134" s="29"/>
      <c r="M134" s="29"/>
      <c r="N134" s="29"/>
      <c r="O134" s="29"/>
    </row>
    <row r="135" spans="9:15" ht="12">
      <c r="I135" s="29"/>
      <c r="J135" s="29"/>
      <c r="K135" s="29"/>
      <c r="L135" s="29"/>
      <c r="M135" s="29"/>
      <c r="N135" s="29"/>
      <c r="O135" s="29"/>
    </row>
    <row r="136" spans="9:15" ht="12">
      <c r="I136" s="29"/>
      <c r="J136" s="29"/>
      <c r="K136" s="29"/>
      <c r="L136" s="29"/>
      <c r="M136" s="29"/>
      <c r="N136" s="29"/>
      <c r="O136" s="29"/>
    </row>
    <row r="137" spans="9:15" ht="12">
      <c r="I137" s="29"/>
      <c r="J137" s="29"/>
      <c r="K137" s="29"/>
      <c r="L137" s="29"/>
      <c r="M137" s="29"/>
      <c r="N137" s="29"/>
      <c r="O137" s="29"/>
    </row>
    <row r="138" spans="9:15" ht="12">
      <c r="I138" s="29"/>
      <c r="J138" s="29"/>
      <c r="K138" s="29"/>
      <c r="L138" s="29"/>
      <c r="M138" s="29"/>
      <c r="N138" s="29"/>
      <c r="O138" s="29"/>
    </row>
    <row r="139" spans="9:15" ht="12">
      <c r="I139" s="29"/>
      <c r="J139" s="29"/>
      <c r="K139" s="29"/>
      <c r="L139" s="29"/>
      <c r="M139" s="29"/>
      <c r="N139" s="29"/>
      <c r="O139" s="29"/>
    </row>
    <row r="140" spans="9:15" ht="12">
      <c r="I140" s="29"/>
      <c r="J140" s="29"/>
      <c r="K140" s="29"/>
      <c r="L140" s="29"/>
      <c r="M140" s="29"/>
      <c r="N140" s="29"/>
      <c r="O140" s="29"/>
    </row>
    <row r="141" spans="9:15" ht="12">
      <c r="I141" s="29"/>
      <c r="J141" s="29"/>
      <c r="K141" s="29"/>
      <c r="L141" s="29"/>
      <c r="M141" s="29"/>
      <c r="N141" s="29"/>
      <c r="O141" s="29"/>
    </row>
    <row r="142" spans="9:15" ht="12">
      <c r="I142" s="29"/>
      <c r="J142" s="29"/>
      <c r="K142" s="29"/>
      <c r="L142" s="29"/>
      <c r="M142" s="29"/>
      <c r="N142" s="29"/>
      <c r="O142" s="29"/>
    </row>
    <row r="143" spans="9:15" ht="12">
      <c r="I143" s="29"/>
      <c r="J143" s="29"/>
      <c r="K143" s="29"/>
      <c r="L143" s="29"/>
      <c r="M143" s="29"/>
      <c r="N143" s="29"/>
      <c r="O143" s="29"/>
    </row>
    <row r="144" spans="9:15" ht="12">
      <c r="I144" s="29"/>
      <c r="J144" s="29"/>
      <c r="K144" s="29"/>
      <c r="L144" s="29"/>
      <c r="M144" s="29"/>
      <c r="N144" s="29"/>
      <c r="O144" s="29"/>
    </row>
    <row r="145" spans="9:15" ht="12">
      <c r="I145" s="29"/>
      <c r="J145" s="29"/>
      <c r="K145" s="29"/>
      <c r="L145" s="29"/>
      <c r="M145" s="29"/>
      <c r="N145" s="29"/>
      <c r="O145" s="29"/>
    </row>
    <row r="146" spans="9:15" ht="12">
      <c r="I146" s="29"/>
      <c r="J146" s="29"/>
      <c r="K146" s="29"/>
      <c r="L146" s="29"/>
      <c r="M146" s="29"/>
      <c r="N146" s="29"/>
      <c r="O146" s="29"/>
    </row>
    <row r="147" spans="9:15" ht="12">
      <c r="I147" s="29"/>
      <c r="J147" s="29"/>
      <c r="K147" s="29"/>
      <c r="L147" s="29"/>
      <c r="M147" s="29"/>
      <c r="N147" s="29"/>
      <c r="O147" s="29"/>
    </row>
    <row r="148" spans="9:15" ht="12">
      <c r="I148" s="29"/>
      <c r="J148" s="29"/>
      <c r="K148" s="29"/>
      <c r="L148" s="29"/>
      <c r="M148" s="29"/>
      <c r="N148" s="29"/>
      <c r="O148" s="29"/>
    </row>
    <row r="149" spans="9:15" ht="12">
      <c r="I149" s="29"/>
      <c r="J149" s="29"/>
      <c r="K149" s="29"/>
      <c r="L149" s="29"/>
      <c r="M149" s="29"/>
      <c r="N149" s="29"/>
      <c r="O149" s="29"/>
    </row>
    <row r="150" spans="9:15" ht="12">
      <c r="I150" s="29"/>
      <c r="J150" s="29"/>
      <c r="K150" s="29"/>
      <c r="L150" s="29"/>
      <c r="M150" s="29"/>
      <c r="N150" s="29"/>
      <c r="O150" s="29"/>
    </row>
    <row r="151" spans="9:15" ht="12">
      <c r="I151" s="29"/>
      <c r="J151" s="29"/>
      <c r="K151" s="29"/>
      <c r="L151" s="29"/>
      <c r="M151" s="29"/>
      <c r="N151" s="29"/>
      <c r="O151" s="29"/>
    </row>
    <row r="152" spans="9:15" ht="12">
      <c r="I152" s="29"/>
      <c r="J152" s="29"/>
      <c r="K152" s="29"/>
      <c r="L152" s="29"/>
      <c r="M152" s="29"/>
      <c r="N152" s="29"/>
      <c r="O152" s="29"/>
    </row>
    <row r="153" spans="9:15" ht="12">
      <c r="I153" s="29"/>
      <c r="J153" s="29"/>
      <c r="K153" s="29"/>
      <c r="L153" s="29"/>
      <c r="M153" s="29"/>
      <c r="N153" s="29"/>
      <c r="O153" s="29"/>
    </row>
    <row r="154" spans="9:15" ht="12">
      <c r="I154" s="29"/>
      <c r="J154" s="29"/>
      <c r="K154" s="29"/>
      <c r="L154" s="29"/>
      <c r="M154" s="29"/>
      <c r="N154" s="29"/>
      <c r="O154" s="29"/>
    </row>
    <row r="155" spans="9:15" ht="12">
      <c r="I155" s="29"/>
      <c r="J155" s="29"/>
      <c r="K155" s="29"/>
      <c r="L155" s="29"/>
      <c r="M155" s="29"/>
      <c r="N155" s="29"/>
      <c r="O155" s="29"/>
    </row>
    <row r="156" spans="9:15" ht="12">
      <c r="I156" s="29"/>
      <c r="J156" s="29"/>
      <c r="K156" s="29"/>
      <c r="L156" s="29"/>
      <c r="M156" s="29"/>
      <c r="N156" s="29"/>
      <c r="O156" s="29"/>
    </row>
    <row r="157" spans="9:15" ht="12">
      <c r="I157" s="29"/>
      <c r="J157" s="29"/>
      <c r="K157" s="29"/>
      <c r="L157" s="29"/>
      <c r="M157" s="29"/>
      <c r="N157" s="29"/>
      <c r="O157" s="29"/>
    </row>
    <row r="158" spans="9:15" ht="12">
      <c r="I158" s="29"/>
      <c r="J158" s="29"/>
      <c r="K158" s="29"/>
      <c r="L158" s="29"/>
      <c r="M158" s="29"/>
      <c r="N158" s="29"/>
      <c r="O158" s="29"/>
    </row>
    <row r="159" spans="9:15" ht="12">
      <c r="I159" s="29"/>
      <c r="J159" s="29"/>
      <c r="K159" s="29"/>
      <c r="L159" s="29"/>
      <c r="M159" s="29"/>
      <c r="N159" s="29"/>
      <c r="O159" s="29"/>
    </row>
    <row r="160" spans="9:15" ht="12">
      <c r="I160" s="29"/>
      <c r="J160" s="29"/>
      <c r="K160" s="29"/>
      <c r="L160" s="29"/>
      <c r="M160" s="29"/>
      <c r="N160" s="29"/>
      <c r="O160" s="29"/>
    </row>
    <row r="161" spans="9:15" ht="12">
      <c r="I161" s="29"/>
      <c r="J161" s="29"/>
      <c r="K161" s="29"/>
      <c r="L161" s="29"/>
      <c r="M161" s="29"/>
      <c r="N161" s="29"/>
      <c r="O161" s="29"/>
    </row>
    <row r="162" spans="9:15" ht="12">
      <c r="I162" s="29"/>
      <c r="J162" s="29"/>
      <c r="K162" s="29"/>
      <c r="L162" s="29"/>
      <c r="M162" s="29"/>
      <c r="N162" s="29"/>
      <c r="O162" s="29"/>
    </row>
    <row r="163" spans="9:15" ht="12">
      <c r="I163" s="29"/>
      <c r="J163" s="29"/>
      <c r="K163" s="29"/>
      <c r="L163" s="29"/>
      <c r="M163" s="29"/>
      <c r="N163" s="29"/>
      <c r="O163" s="29"/>
    </row>
    <row r="164" spans="9:15" ht="12">
      <c r="I164" s="29"/>
      <c r="J164" s="29"/>
      <c r="K164" s="29"/>
      <c r="L164" s="29"/>
      <c r="M164" s="29"/>
      <c r="N164" s="29"/>
      <c r="O164" s="29"/>
    </row>
    <row r="165" spans="9:15" ht="12">
      <c r="I165" s="29"/>
      <c r="J165" s="29"/>
      <c r="K165" s="29"/>
      <c r="L165" s="29"/>
      <c r="M165" s="29"/>
      <c r="N165" s="29"/>
      <c r="O165" s="29"/>
    </row>
    <row r="166" spans="9:15" ht="12">
      <c r="I166" s="29"/>
      <c r="J166" s="29"/>
      <c r="K166" s="29"/>
      <c r="L166" s="29"/>
      <c r="M166" s="29"/>
      <c r="N166" s="29"/>
      <c r="O166" s="29"/>
    </row>
    <row r="167" spans="9:15" ht="12">
      <c r="I167" s="29"/>
      <c r="J167" s="29"/>
      <c r="K167" s="29"/>
      <c r="L167" s="29"/>
      <c r="M167" s="29"/>
      <c r="N167" s="29"/>
      <c r="O167" s="29"/>
    </row>
    <row r="168" spans="9:15" ht="12">
      <c r="I168" s="29"/>
      <c r="J168" s="29"/>
      <c r="K168" s="29"/>
      <c r="L168" s="29"/>
      <c r="M168" s="29"/>
      <c r="N168" s="29"/>
      <c r="O168" s="29"/>
    </row>
    <row r="169" spans="9:15" ht="12">
      <c r="I169" s="29"/>
      <c r="J169" s="29"/>
      <c r="K169" s="29"/>
      <c r="L169" s="29"/>
      <c r="M169" s="29"/>
      <c r="N169" s="29"/>
      <c r="O169" s="29"/>
    </row>
    <row r="170" spans="9:15" ht="12">
      <c r="I170" s="29"/>
      <c r="J170" s="29"/>
      <c r="K170" s="29"/>
      <c r="L170" s="29"/>
      <c r="M170" s="29"/>
      <c r="N170" s="29"/>
      <c r="O170" s="29"/>
    </row>
    <row r="171" spans="9:15" ht="12">
      <c r="I171" s="29"/>
      <c r="J171" s="29"/>
      <c r="K171" s="29"/>
      <c r="L171" s="29"/>
      <c r="M171" s="29"/>
      <c r="N171" s="29"/>
      <c r="O171" s="29"/>
    </row>
    <row r="172" spans="9:15" ht="12">
      <c r="I172" s="29"/>
      <c r="J172" s="29"/>
      <c r="K172" s="29"/>
      <c r="L172" s="29"/>
      <c r="M172" s="29"/>
      <c r="N172" s="29"/>
      <c r="O172" s="29"/>
    </row>
    <row r="173" spans="9:15" ht="12">
      <c r="I173" s="29"/>
      <c r="J173" s="29"/>
      <c r="K173" s="29"/>
      <c r="L173" s="29"/>
      <c r="M173" s="29"/>
      <c r="N173" s="29"/>
      <c r="O173" s="29"/>
    </row>
    <row r="174" spans="9:15" ht="12">
      <c r="I174" s="29"/>
      <c r="J174" s="29"/>
      <c r="K174" s="29"/>
      <c r="L174" s="29"/>
      <c r="M174" s="29"/>
      <c r="N174" s="29"/>
      <c r="O174" s="29"/>
    </row>
    <row r="175" spans="9:15" ht="12">
      <c r="I175" s="29"/>
      <c r="J175" s="29"/>
      <c r="K175" s="29"/>
      <c r="L175" s="29"/>
      <c r="M175" s="29"/>
      <c r="N175" s="29"/>
      <c r="O175" s="29"/>
    </row>
    <row r="176" spans="9:15" ht="12">
      <c r="I176" s="29"/>
      <c r="J176" s="29"/>
      <c r="K176" s="29"/>
      <c r="L176" s="29"/>
      <c r="M176" s="29"/>
      <c r="N176" s="29"/>
      <c r="O176" s="29"/>
    </row>
    <row r="177" spans="9:15" ht="12">
      <c r="I177" s="29"/>
      <c r="J177" s="29"/>
      <c r="K177" s="29"/>
      <c r="L177" s="29"/>
      <c r="M177" s="29"/>
      <c r="N177" s="29"/>
      <c r="O177" s="29"/>
    </row>
    <row r="178" spans="9:15" ht="12">
      <c r="I178" s="29"/>
      <c r="J178" s="29"/>
      <c r="K178" s="29"/>
      <c r="L178" s="29"/>
      <c r="M178" s="29"/>
      <c r="N178" s="29"/>
      <c r="O178" s="29"/>
    </row>
    <row r="179" spans="9:15" ht="12">
      <c r="I179" s="29"/>
      <c r="J179" s="29"/>
      <c r="K179" s="29"/>
      <c r="L179" s="29"/>
      <c r="M179" s="29"/>
      <c r="N179" s="29"/>
      <c r="O179" s="29"/>
    </row>
    <row r="180" spans="9:15" ht="12">
      <c r="I180" s="29"/>
      <c r="J180" s="29"/>
      <c r="K180" s="29"/>
      <c r="L180" s="29"/>
      <c r="M180" s="29"/>
      <c r="N180" s="29"/>
      <c r="O180" s="29"/>
    </row>
    <row r="181" spans="9:15" ht="12">
      <c r="I181" s="29"/>
      <c r="J181" s="29"/>
      <c r="K181" s="29"/>
      <c r="L181" s="29"/>
      <c r="M181" s="29"/>
      <c r="N181" s="29"/>
      <c r="O181" s="29"/>
    </row>
    <row r="182" spans="9:15" ht="12">
      <c r="I182" s="29"/>
      <c r="J182" s="29"/>
      <c r="K182" s="29"/>
      <c r="L182" s="29"/>
      <c r="M182" s="29"/>
      <c r="N182" s="29"/>
      <c r="O182" s="29"/>
    </row>
    <row r="183" spans="9:15" ht="12">
      <c r="I183" s="29"/>
      <c r="J183" s="29"/>
      <c r="K183" s="29"/>
      <c r="L183" s="29"/>
      <c r="M183" s="29"/>
      <c r="N183" s="29"/>
      <c r="O183" s="29"/>
    </row>
    <row r="184" spans="9:15" ht="12">
      <c r="I184" s="29"/>
      <c r="J184" s="29"/>
      <c r="K184" s="29"/>
      <c r="L184" s="29"/>
      <c r="M184" s="29"/>
      <c r="N184" s="29"/>
      <c r="O184" s="29"/>
    </row>
    <row r="185" spans="9:15" ht="12">
      <c r="I185" s="29"/>
      <c r="J185" s="29"/>
      <c r="K185" s="29"/>
      <c r="L185" s="29"/>
      <c r="M185" s="29"/>
      <c r="N185" s="29"/>
      <c r="O185" s="29"/>
    </row>
    <row r="186" spans="9:15" ht="12">
      <c r="I186" s="29"/>
      <c r="J186" s="29"/>
      <c r="K186" s="29"/>
      <c r="L186" s="29"/>
      <c r="M186" s="29"/>
      <c r="N186" s="29"/>
      <c r="O186" s="29"/>
    </row>
    <row r="187" spans="9:15" ht="12">
      <c r="I187" s="29"/>
      <c r="J187" s="29"/>
      <c r="K187" s="29"/>
      <c r="L187" s="29"/>
      <c r="M187" s="29"/>
      <c r="N187" s="29"/>
      <c r="O187" s="29"/>
    </row>
    <row r="188" spans="9:15" ht="12">
      <c r="I188" s="29"/>
      <c r="J188" s="29"/>
      <c r="K188" s="29"/>
      <c r="L188" s="29"/>
      <c r="M188" s="29"/>
      <c r="N188" s="29"/>
      <c r="O188" s="29"/>
    </row>
    <row r="189" spans="9:15" ht="12">
      <c r="I189" s="29"/>
      <c r="J189" s="29"/>
      <c r="K189" s="29"/>
      <c r="L189" s="29"/>
      <c r="M189" s="29"/>
      <c r="N189" s="29"/>
      <c r="O189" s="29"/>
    </row>
    <row r="190" spans="9:15" ht="12">
      <c r="I190" s="29"/>
      <c r="J190" s="29"/>
      <c r="K190" s="29"/>
      <c r="L190" s="29"/>
      <c r="M190" s="29"/>
      <c r="N190" s="29"/>
      <c r="O190" s="29"/>
    </row>
    <row r="191" spans="9:15" ht="12">
      <c r="I191" s="29"/>
      <c r="J191" s="29"/>
      <c r="K191" s="29"/>
      <c r="L191" s="29"/>
      <c r="M191" s="29"/>
      <c r="N191" s="29"/>
      <c r="O191" s="29"/>
    </row>
    <row r="192" spans="9:15" ht="12">
      <c r="I192" s="29"/>
      <c r="J192" s="29"/>
      <c r="K192" s="29"/>
      <c r="L192" s="29"/>
      <c r="M192" s="29"/>
      <c r="N192" s="29"/>
      <c r="O192" s="29"/>
    </row>
    <row r="193" spans="9:15" ht="12">
      <c r="I193" s="29"/>
      <c r="J193" s="29"/>
      <c r="K193" s="29"/>
      <c r="L193" s="29"/>
      <c r="M193" s="29"/>
      <c r="N193" s="29"/>
      <c r="O193" s="29"/>
    </row>
    <row r="194" spans="9:15" ht="12">
      <c r="I194" s="29"/>
      <c r="J194" s="29"/>
      <c r="K194" s="29"/>
      <c r="L194" s="29"/>
      <c r="M194" s="29"/>
      <c r="N194" s="29"/>
      <c r="O194" s="29"/>
    </row>
    <row r="195" spans="9:15" ht="12">
      <c r="I195" s="29"/>
      <c r="J195" s="29"/>
      <c r="K195" s="29"/>
      <c r="L195" s="29"/>
      <c r="M195" s="29"/>
      <c r="N195" s="29"/>
      <c r="O195" s="29"/>
    </row>
    <row r="196" spans="9:15" ht="12">
      <c r="I196" s="29"/>
      <c r="J196" s="29"/>
      <c r="K196" s="29"/>
      <c r="L196" s="29"/>
      <c r="M196" s="29"/>
      <c r="N196" s="29"/>
      <c r="O196" s="29"/>
    </row>
    <row r="197" spans="9:15" ht="12">
      <c r="I197" s="29"/>
      <c r="J197" s="29"/>
      <c r="K197" s="29"/>
      <c r="L197" s="29"/>
      <c r="M197" s="29"/>
      <c r="N197" s="29"/>
      <c r="O197" s="29"/>
    </row>
    <row r="198" spans="9:15" ht="12">
      <c r="I198" s="29"/>
      <c r="J198" s="29"/>
      <c r="K198" s="29"/>
      <c r="L198" s="29"/>
      <c r="M198" s="29"/>
      <c r="N198" s="29"/>
      <c r="O198" s="29"/>
    </row>
    <row r="199" spans="9:15" ht="12">
      <c r="I199" s="29"/>
      <c r="J199" s="29"/>
      <c r="K199" s="29"/>
      <c r="L199" s="29"/>
      <c r="M199" s="29"/>
      <c r="N199" s="29"/>
      <c r="O199" s="29"/>
    </row>
    <row r="200" spans="9:15" ht="12">
      <c r="I200" s="29"/>
      <c r="J200" s="29"/>
      <c r="K200" s="29"/>
      <c r="L200" s="29"/>
      <c r="M200" s="29"/>
      <c r="N200" s="29"/>
      <c r="O200" s="29"/>
    </row>
    <row r="201" spans="9:15" ht="12">
      <c r="I201" s="29"/>
      <c r="J201" s="29"/>
      <c r="K201" s="29"/>
      <c r="L201" s="29"/>
      <c r="M201" s="29"/>
      <c r="N201" s="29"/>
      <c r="O201" s="29"/>
    </row>
    <row r="202" spans="9:15" ht="12">
      <c r="I202" s="29"/>
      <c r="J202" s="29"/>
      <c r="K202" s="29"/>
      <c r="L202" s="29"/>
      <c r="M202" s="29"/>
      <c r="N202" s="29"/>
      <c r="O202" s="29"/>
    </row>
    <row r="203" spans="9:15" ht="12">
      <c r="I203" s="29"/>
      <c r="J203" s="29"/>
      <c r="K203" s="29"/>
      <c r="L203" s="29"/>
      <c r="M203" s="29"/>
      <c r="N203" s="29"/>
      <c r="O203" s="29"/>
    </row>
    <row r="204" spans="9:15" ht="12">
      <c r="I204" s="29"/>
      <c r="J204" s="29"/>
      <c r="K204" s="29"/>
      <c r="L204" s="29"/>
      <c r="M204" s="29"/>
      <c r="N204" s="29"/>
      <c r="O204" s="29"/>
    </row>
    <row r="205" spans="9:15" ht="12">
      <c r="I205" s="29"/>
      <c r="J205" s="29"/>
      <c r="K205" s="29"/>
      <c r="L205" s="29"/>
      <c r="M205" s="29"/>
      <c r="N205" s="29"/>
      <c r="O205" s="29"/>
    </row>
    <row r="206" spans="9:15" ht="12">
      <c r="I206" s="29"/>
      <c r="J206" s="29"/>
      <c r="K206" s="29"/>
      <c r="L206" s="29"/>
      <c r="M206" s="29"/>
      <c r="N206" s="29"/>
      <c r="O206" s="29"/>
    </row>
    <row r="207" spans="9:15" ht="12">
      <c r="I207" s="29"/>
      <c r="J207" s="29"/>
      <c r="K207" s="29"/>
      <c r="L207" s="29"/>
      <c r="M207" s="29"/>
      <c r="N207" s="29"/>
      <c r="O207" s="29"/>
    </row>
    <row r="208" spans="9:15" ht="12">
      <c r="I208" s="29"/>
      <c r="J208" s="29"/>
      <c r="K208" s="29"/>
      <c r="L208" s="29"/>
      <c r="M208" s="29"/>
      <c r="N208" s="29"/>
      <c r="O208" s="29"/>
    </row>
    <row r="209" spans="9:15" ht="12">
      <c r="I209" s="29"/>
      <c r="J209" s="29"/>
      <c r="K209" s="29"/>
      <c r="L209" s="29"/>
      <c r="M209" s="29"/>
      <c r="N209" s="29"/>
      <c r="O209" s="29"/>
    </row>
    <row r="210" spans="9:15" ht="12">
      <c r="I210" s="29"/>
      <c r="J210" s="29"/>
      <c r="K210" s="29"/>
      <c r="L210" s="29"/>
      <c r="M210" s="29"/>
      <c r="N210" s="29"/>
      <c r="O210" s="29"/>
    </row>
    <row r="211" spans="9:15" ht="12">
      <c r="I211" s="29"/>
      <c r="J211" s="29"/>
      <c r="K211" s="29"/>
      <c r="L211" s="29"/>
      <c r="M211" s="29"/>
      <c r="N211" s="29"/>
      <c r="O211" s="29"/>
    </row>
    <row r="212" spans="9:15" ht="12">
      <c r="I212" s="29"/>
      <c r="J212" s="29"/>
      <c r="K212" s="29"/>
      <c r="L212" s="29"/>
      <c r="M212" s="29"/>
      <c r="N212" s="29"/>
      <c r="O212" s="29"/>
    </row>
    <row r="213" spans="9:15" ht="12">
      <c r="I213" s="29"/>
      <c r="J213" s="29"/>
      <c r="K213" s="29"/>
      <c r="L213" s="29"/>
      <c r="M213" s="29"/>
      <c r="N213" s="29"/>
      <c r="O213" s="29"/>
    </row>
    <row r="214" spans="9:15" ht="12">
      <c r="I214" s="29"/>
      <c r="J214" s="29"/>
      <c r="K214" s="29"/>
      <c r="L214" s="29"/>
      <c r="M214" s="29"/>
      <c r="N214" s="29"/>
      <c r="O214" s="29"/>
    </row>
    <row r="215" spans="9:15" ht="12">
      <c r="I215" s="29"/>
      <c r="J215" s="29"/>
      <c r="K215" s="29"/>
      <c r="L215" s="29"/>
      <c r="M215" s="29"/>
      <c r="N215" s="29"/>
      <c r="O215" s="29"/>
    </row>
    <row r="216" spans="9:15" ht="12">
      <c r="I216" s="29"/>
      <c r="J216" s="29"/>
      <c r="K216" s="29"/>
      <c r="L216" s="29"/>
      <c r="M216" s="29"/>
      <c r="N216" s="29"/>
      <c r="O216" s="29"/>
    </row>
    <row r="217" spans="9:15" ht="12">
      <c r="I217" s="29"/>
      <c r="J217" s="29"/>
      <c r="K217" s="29"/>
      <c r="L217" s="29"/>
      <c r="M217" s="29"/>
      <c r="N217" s="29"/>
      <c r="O217" s="29"/>
    </row>
    <row r="218" spans="9:15" ht="12">
      <c r="I218" s="29"/>
      <c r="J218" s="29"/>
      <c r="K218" s="29"/>
      <c r="L218" s="29"/>
      <c r="M218" s="29"/>
      <c r="N218" s="29"/>
      <c r="O218" s="29"/>
    </row>
    <row r="219" spans="9:15" ht="12">
      <c r="I219" s="29"/>
      <c r="J219" s="29"/>
      <c r="K219" s="29"/>
      <c r="L219" s="29"/>
      <c r="M219" s="29"/>
      <c r="N219" s="29"/>
      <c r="O219" s="29"/>
    </row>
    <row r="220" spans="9:15" ht="12">
      <c r="I220" s="29"/>
      <c r="J220" s="29"/>
      <c r="K220" s="29"/>
      <c r="L220" s="29"/>
      <c r="M220" s="29"/>
      <c r="N220" s="29"/>
      <c r="O220" s="29"/>
    </row>
    <row r="221" spans="9:15" ht="12">
      <c r="I221" s="29"/>
      <c r="J221" s="29"/>
      <c r="K221" s="29"/>
      <c r="L221" s="29"/>
      <c r="M221" s="29"/>
      <c r="N221" s="29"/>
      <c r="O221" s="29"/>
    </row>
    <row r="222" spans="9:15" ht="12">
      <c r="I222" s="29"/>
      <c r="J222" s="29"/>
      <c r="K222" s="29"/>
      <c r="L222" s="29"/>
      <c r="M222" s="29"/>
      <c r="N222" s="29"/>
      <c r="O222" s="29"/>
    </row>
    <row r="223" spans="9:15" ht="12">
      <c r="I223" s="29"/>
      <c r="J223" s="29"/>
      <c r="K223" s="29"/>
      <c r="L223" s="29"/>
      <c r="M223" s="29"/>
      <c r="N223" s="29"/>
      <c r="O223" s="29"/>
    </row>
    <row r="224" spans="9:15" ht="12">
      <c r="I224" s="29"/>
      <c r="J224" s="29"/>
      <c r="K224" s="29"/>
      <c r="L224" s="29"/>
      <c r="M224" s="29"/>
      <c r="N224" s="29"/>
      <c r="O224" s="29"/>
    </row>
    <row r="225" spans="9:15" ht="12">
      <c r="I225" s="29"/>
      <c r="J225" s="29"/>
      <c r="K225" s="29"/>
      <c r="L225" s="29"/>
      <c r="M225" s="29"/>
      <c r="N225" s="29"/>
      <c r="O225" s="29"/>
    </row>
    <row r="226" spans="9:15" ht="12">
      <c r="I226" s="29"/>
      <c r="J226" s="29"/>
      <c r="K226" s="29"/>
      <c r="L226" s="29"/>
      <c r="M226" s="29"/>
      <c r="N226" s="29"/>
      <c r="O226" s="29"/>
    </row>
    <row r="227" spans="9:15" ht="12">
      <c r="I227" s="29"/>
      <c r="J227" s="29"/>
      <c r="K227" s="29"/>
      <c r="L227" s="29"/>
      <c r="M227" s="29"/>
      <c r="N227" s="29"/>
      <c r="O227" s="29"/>
    </row>
    <row r="228" spans="9:15" ht="12">
      <c r="I228" s="29"/>
      <c r="J228" s="29"/>
      <c r="K228" s="29"/>
      <c r="L228" s="29"/>
      <c r="M228" s="29"/>
      <c r="N228" s="29"/>
      <c r="O228" s="29"/>
    </row>
    <row r="229" spans="9:15" ht="12">
      <c r="I229" s="29"/>
      <c r="J229" s="29"/>
      <c r="K229" s="29"/>
      <c r="L229" s="29"/>
      <c r="M229" s="29"/>
      <c r="N229" s="29"/>
      <c r="O229" s="29"/>
    </row>
    <row r="230" spans="9:15" ht="12">
      <c r="I230" s="29"/>
      <c r="J230" s="29"/>
      <c r="K230" s="29"/>
      <c r="L230" s="29"/>
      <c r="M230" s="29"/>
      <c r="N230" s="29"/>
      <c r="O230" s="29"/>
    </row>
    <row r="231" spans="9:15" ht="12">
      <c r="I231" s="29"/>
      <c r="J231" s="29"/>
      <c r="K231" s="29"/>
      <c r="L231" s="29"/>
      <c r="M231" s="29"/>
      <c r="N231" s="29"/>
      <c r="O231" s="29"/>
    </row>
    <row r="232" spans="9:15" ht="12">
      <c r="I232" s="29"/>
      <c r="J232" s="29"/>
      <c r="K232" s="29"/>
      <c r="L232" s="29"/>
      <c r="M232" s="29"/>
      <c r="N232" s="29"/>
      <c r="O232" s="29"/>
    </row>
    <row r="233" spans="9:15" ht="12">
      <c r="I233" s="29"/>
      <c r="J233" s="29"/>
      <c r="K233" s="29"/>
      <c r="L233" s="29"/>
      <c r="M233" s="29"/>
      <c r="N233" s="29"/>
      <c r="O233" s="29"/>
    </row>
    <row r="234" spans="9:15" ht="12">
      <c r="I234" s="29"/>
      <c r="J234" s="29"/>
      <c r="K234" s="29"/>
      <c r="L234" s="29"/>
      <c r="M234" s="29"/>
      <c r="N234" s="29"/>
      <c r="O234" s="29"/>
    </row>
    <row r="235" spans="9:15" ht="12">
      <c r="I235" s="29"/>
      <c r="J235" s="29"/>
      <c r="K235" s="29"/>
      <c r="L235" s="29"/>
      <c r="M235" s="29"/>
      <c r="N235" s="29"/>
      <c r="O235" s="29"/>
    </row>
    <row r="236" spans="9:15" ht="12">
      <c r="I236" s="29"/>
      <c r="J236" s="29"/>
      <c r="K236" s="29"/>
      <c r="L236" s="29"/>
      <c r="M236" s="29"/>
      <c r="N236" s="29"/>
      <c r="O236" s="29"/>
    </row>
    <row r="237" spans="9:15" ht="12">
      <c r="I237" s="29"/>
      <c r="J237" s="29"/>
      <c r="K237" s="29"/>
      <c r="L237" s="29"/>
      <c r="M237" s="29"/>
      <c r="N237" s="29"/>
      <c r="O237" s="29"/>
    </row>
    <row r="238" spans="9:15" ht="12">
      <c r="I238" s="29"/>
      <c r="J238" s="29"/>
      <c r="K238" s="29"/>
      <c r="L238" s="29"/>
      <c r="M238" s="29"/>
      <c r="N238" s="29"/>
      <c r="O238" s="29"/>
    </row>
    <row r="239" spans="9:15" ht="12">
      <c r="I239" s="29"/>
      <c r="J239" s="29"/>
      <c r="K239" s="29"/>
      <c r="L239" s="29"/>
      <c r="M239" s="29"/>
      <c r="N239" s="29"/>
      <c r="O239" s="29"/>
    </row>
    <row r="240" spans="9:15" ht="12">
      <c r="I240" s="29"/>
      <c r="J240" s="29"/>
      <c r="K240" s="29"/>
      <c r="L240" s="29"/>
      <c r="M240" s="29"/>
      <c r="N240" s="29"/>
      <c r="O240" s="29"/>
    </row>
    <row r="241" spans="9:15" ht="12">
      <c r="I241" s="29"/>
      <c r="J241" s="29"/>
      <c r="K241" s="29"/>
      <c r="L241" s="29"/>
      <c r="M241" s="29"/>
      <c r="N241" s="29"/>
      <c r="O241" s="29"/>
    </row>
    <row r="242" spans="9:15" ht="12">
      <c r="I242" s="29"/>
      <c r="J242" s="29"/>
      <c r="K242" s="29"/>
      <c r="L242" s="29"/>
      <c r="M242" s="29"/>
      <c r="N242" s="29"/>
      <c r="O242" s="29"/>
    </row>
    <row r="243" spans="9:15" ht="12">
      <c r="I243" s="29"/>
      <c r="J243" s="29"/>
      <c r="K243" s="29"/>
      <c r="L243" s="29"/>
      <c r="M243" s="29"/>
      <c r="N243" s="29"/>
      <c r="O243" s="29"/>
    </row>
    <row r="244" spans="9:15" ht="12">
      <c r="I244" s="29"/>
      <c r="J244" s="29"/>
      <c r="K244" s="29"/>
      <c r="L244" s="29"/>
      <c r="M244" s="29"/>
      <c r="N244" s="29"/>
      <c r="O244" s="29"/>
    </row>
    <row r="245" spans="9:15" ht="12">
      <c r="I245" s="29"/>
      <c r="J245" s="29"/>
      <c r="K245" s="29"/>
      <c r="L245" s="29"/>
      <c r="M245" s="29"/>
      <c r="N245" s="29"/>
      <c r="O245" s="29"/>
    </row>
    <row r="246" spans="9:15" ht="12">
      <c r="I246" s="29"/>
      <c r="J246" s="29"/>
      <c r="K246" s="29"/>
      <c r="L246" s="29"/>
      <c r="M246" s="29"/>
      <c r="N246" s="29"/>
      <c r="O246" s="29"/>
    </row>
    <row r="247" spans="9:15" ht="12">
      <c r="I247" s="29"/>
      <c r="J247" s="29"/>
      <c r="K247" s="29"/>
      <c r="L247" s="29"/>
      <c r="M247" s="29"/>
      <c r="N247" s="29"/>
      <c r="O247" s="29"/>
    </row>
    <row r="248" spans="9:15" ht="12">
      <c r="I248" s="29"/>
      <c r="J248" s="29"/>
      <c r="K248" s="29"/>
      <c r="L248" s="29"/>
      <c r="M248" s="29"/>
      <c r="N248" s="29"/>
      <c r="O248" s="29"/>
    </row>
    <row r="249" spans="9:15" ht="12">
      <c r="I249" s="29"/>
      <c r="J249" s="29"/>
      <c r="K249" s="29"/>
      <c r="L249" s="29"/>
      <c r="M249" s="29"/>
      <c r="N249" s="29"/>
      <c r="O249" s="29"/>
    </row>
    <row r="250" spans="9:15" ht="12">
      <c r="I250" s="29"/>
      <c r="J250" s="29"/>
      <c r="K250" s="29"/>
      <c r="L250" s="29"/>
      <c r="M250" s="29"/>
      <c r="N250" s="29"/>
      <c r="O250" s="29"/>
    </row>
    <row r="251" spans="9:15" ht="12">
      <c r="I251" s="29"/>
      <c r="J251" s="29"/>
      <c r="K251" s="29"/>
      <c r="L251" s="29"/>
      <c r="M251" s="29"/>
      <c r="N251" s="29"/>
      <c r="O251" s="29"/>
    </row>
    <row r="252" spans="9:15" ht="12">
      <c r="I252" s="29"/>
      <c r="J252" s="29"/>
      <c r="K252" s="29"/>
      <c r="L252" s="29"/>
      <c r="M252" s="29"/>
      <c r="N252" s="29"/>
      <c r="O252" s="29"/>
    </row>
    <row r="253" spans="9:15" ht="12">
      <c r="I253" s="29"/>
      <c r="J253" s="29"/>
      <c r="K253" s="29"/>
      <c r="L253" s="29"/>
      <c r="M253" s="29"/>
      <c r="N253" s="29"/>
      <c r="O253" s="29"/>
    </row>
    <row r="254" spans="9:15" ht="12">
      <c r="I254" s="29"/>
      <c r="J254" s="29"/>
      <c r="K254" s="29"/>
      <c r="L254" s="29"/>
      <c r="M254" s="29"/>
      <c r="N254" s="29"/>
      <c r="O254" s="29"/>
    </row>
    <row r="255" spans="9:15" ht="12">
      <c r="I255" s="29"/>
      <c r="J255" s="29"/>
      <c r="K255" s="29"/>
      <c r="L255" s="29"/>
      <c r="M255" s="29"/>
      <c r="N255" s="29"/>
      <c r="O255" s="29"/>
    </row>
    <row r="256" spans="9:15" ht="12">
      <c r="I256" s="29"/>
      <c r="J256" s="29"/>
      <c r="K256" s="29"/>
      <c r="L256" s="29"/>
      <c r="M256" s="29"/>
      <c r="N256" s="29"/>
      <c r="O256" s="29"/>
    </row>
    <row r="257" spans="9:15" ht="12">
      <c r="I257" s="29"/>
      <c r="J257" s="29"/>
      <c r="K257" s="29"/>
      <c r="L257" s="29"/>
      <c r="M257" s="29"/>
      <c r="N257" s="29"/>
      <c r="O257" s="29"/>
    </row>
    <row r="258" spans="9:15" ht="12">
      <c r="I258" s="29"/>
      <c r="J258" s="29"/>
      <c r="K258" s="29"/>
      <c r="L258" s="29"/>
      <c r="M258" s="29"/>
      <c r="N258" s="29"/>
      <c r="O258" s="29"/>
    </row>
    <row r="259" spans="9:15" ht="12">
      <c r="I259" s="29"/>
      <c r="J259" s="29"/>
      <c r="K259" s="29"/>
      <c r="L259" s="29"/>
      <c r="M259" s="29"/>
      <c r="N259" s="29"/>
      <c r="O259" s="29"/>
    </row>
    <row r="260" spans="9:15" ht="12">
      <c r="I260" s="29"/>
      <c r="J260" s="29"/>
      <c r="K260" s="29"/>
      <c r="L260" s="29"/>
      <c r="M260" s="29"/>
      <c r="N260" s="29"/>
      <c r="O260" s="29"/>
    </row>
    <row r="261" spans="9:15" ht="12">
      <c r="I261" s="29"/>
      <c r="J261" s="29"/>
      <c r="K261" s="29"/>
      <c r="L261" s="29"/>
      <c r="M261" s="29"/>
      <c r="N261" s="29"/>
      <c r="O261" s="29"/>
    </row>
    <row r="262" spans="9:15" ht="12">
      <c r="I262" s="29"/>
      <c r="J262" s="29"/>
      <c r="K262" s="29"/>
      <c r="L262" s="29"/>
      <c r="M262" s="29"/>
      <c r="N262" s="29"/>
      <c r="O262" s="29"/>
    </row>
    <row r="263" spans="9:15" ht="12">
      <c r="I263" s="29"/>
      <c r="J263" s="29"/>
      <c r="K263" s="29"/>
      <c r="L263" s="29"/>
      <c r="M263" s="29"/>
      <c r="N263" s="29"/>
      <c r="O263" s="29"/>
    </row>
    <row r="264" spans="9:15" ht="12">
      <c r="I264" s="29"/>
      <c r="J264" s="29"/>
      <c r="K264" s="29"/>
      <c r="L264" s="29"/>
      <c r="M264" s="29"/>
      <c r="N264" s="29"/>
      <c r="O264" s="29"/>
    </row>
    <row r="265" spans="9:15" ht="12">
      <c r="I265" s="29"/>
      <c r="J265" s="29"/>
      <c r="K265" s="29"/>
      <c r="L265" s="29"/>
      <c r="M265" s="29"/>
      <c r="N265" s="29"/>
      <c r="O265" s="29"/>
    </row>
    <row r="266" spans="9:15" ht="12">
      <c r="I266" s="29"/>
      <c r="J266" s="29"/>
      <c r="K266" s="29"/>
      <c r="L266" s="29"/>
      <c r="M266" s="29"/>
      <c r="N266" s="29"/>
      <c r="O266" s="29"/>
    </row>
    <row r="267" spans="9:15" ht="12">
      <c r="I267" s="29"/>
      <c r="J267" s="29"/>
      <c r="K267" s="29"/>
      <c r="L267" s="29"/>
      <c r="M267" s="29"/>
      <c r="N267" s="29"/>
      <c r="O267" s="29"/>
    </row>
    <row r="268" spans="9:15" ht="12">
      <c r="I268" s="29"/>
      <c r="J268" s="29"/>
      <c r="K268" s="29"/>
      <c r="L268" s="29"/>
      <c r="M268" s="29"/>
      <c r="N268" s="29"/>
      <c r="O268" s="29"/>
    </row>
    <row r="269" spans="9:15" ht="12">
      <c r="I269" s="29"/>
      <c r="J269" s="29"/>
      <c r="K269" s="29"/>
      <c r="L269" s="29"/>
      <c r="M269" s="29"/>
      <c r="N269" s="29"/>
      <c r="O269" s="29"/>
    </row>
    <row r="270" spans="9:15" ht="12">
      <c r="I270" s="29"/>
      <c r="J270" s="29"/>
      <c r="K270" s="29"/>
      <c r="L270" s="29"/>
      <c r="M270" s="29"/>
      <c r="N270" s="29"/>
      <c r="O270" s="29"/>
    </row>
    <row r="271" spans="9:15" ht="12">
      <c r="I271" s="29"/>
      <c r="J271" s="29"/>
      <c r="K271" s="29"/>
      <c r="L271" s="29"/>
      <c r="M271" s="29"/>
      <c r="N271" s="29"/>
      <c r="O271" s="29"/>
    </row>
    <row r="272" spans="9:15" ht="12">
      <c r="I272" s="29"/>
      <c r="J272" s="29"/>
      <c r="K272" s="29"/>
      <c r="L272" s="29"/>
      <c r="M272" s="29"/>
      <c r="N272" s="29"/>
      <c r="O272" s="29"/>
    </row>
    <row r="273" spans="9:15" ht="12">
      <c r="I273" s="29"/>
      <c r="J273" s="29"/>
      <c r="K273" s="29"/>
      <c r="L273" s="29"/>
      <c r="M273" s="29"/>
      <c r="N273" s="29"/>
      <c r="O273" s="29"/>
    </row>
    <row r="274" spans="9:15" ht="12">
      <c r="I274" s="29"/>
      <c r="J274" s="29"/>
      <c r="K274" s="29"/>
      <c r="L274" s="29"/>
      <c r="M274" s="29"/>
      <c r="N274" s="29"/>
      <c r="O274" s="29"/>
    </row>
    <row r="275" spans="9:15" ht="12">
      <c r="I275" s="29"/>
      <c r="J275" s="29"/>
      <c r="K275" s="29"/>
      <c r="L275" s="29"/>
      <c r="M275" s="29"/>
      <c r="N275" s="29"/>
      <c r="O275" s="29"/>
    </row>
    <row r="276" spans="9:15" ht="12">
      <c r="I276" s="29"/>
      <c r="J276" s="29"/>
      <c r="K276" s="29"/>
      <c r="L276" s="29"/>
      <c r="M276" s="29"/>
      <c r="N276" s="29"/>
      <c r="O276" s="29"/>
    </row>
  </sheetData>
  <sheetProtection/>
  <mergeCells count="31">
    <mergeCell ref="A1:D1"/>
    <mergeCell ref="AP1:AY8"/>
    <mergeCell ref="A3:D3"/>
    <mergeCell ref="C9:H9"/>
    <mergeCell ref="A10:A11"/>
    <mergeCell ref="B10:B11"/>
    <mergeCell ref="AK10:AQ10"/>
    <mergeCell ref="I10:O10"/>
    <mergeCell ref="D10:H10"/>
    <mergeCell ref="AK91:AO91"/>
    <mergeCell ref="AK86:AQ86"/>
    <mergeCell ref="I86:O86"/>
    <mergeCell ref="P86:V86"/>
    <mergeCell ref="W86:AC86"/>
    <mergeCell ref="AD86:AJ86"/>
    <mergeCell ref="I85:O85"/>
    <mergeCell ref="P85:V85"/>
    <mergeCell ref="W85:AC85"/>
    <mergeCell ref="AR83:AX83"/>
    <mergeCell ref="W10:AC10"/>
    <mergeCell ref="AR10:AX10"/>
    <mergeCell ref="AR86:AX86"/>
    <mergeCell ref="AD10:AJ10"/>
    <mergeCell ref="AR85:AX85"/>
    <mergeCell ref="AD85:AJ85"/>
    <mergeCell ref="AK85:AQ85"/>
    <mergeCell ref="C86:H86"/>
    <mergeCell ref="W83:AC83"/>
    <mergeCell ref="AD83:AJ83"/>
    <mergeCell ref="AK83:AQ83"/>
    <mergeCell ref="C85:H85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27" r:id="rId1"/>
  <rowBreaks count="1" manualBreakCount="1">
    <brk id="72" max="53" man="1"/>
  </rowBreaks>
  <colBreaks count="1" manualBreakCount="1">
    <brk id="5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W238"/>
  <sheetViews>
    <sheetView view="pageBreakPreview" zoomScale="60" zoomScaleNormal="45" zoomScalePageLayoutView="0" workbookViewId="0" topLeftCell="A1">
      <selection activeCell="V11" sqref="V11"/>
    </sheetView>
  </sheetViews>
  <sheetFormatPr defaultColWidth="9.00390625" defaultRowHeight="12.75"/>
  <cols>
    <col min="1" max="1" width="10.25390625" style="137" customWidth="1"/>
    <col min="2" max="2" width="113.00390625" style="138" customWidth="1"/>
    <col min="3" max="3" width="13.75390625" style="139" customWidth="1"/>
    <col min="4" max="4" width="8.00390625" style="139" customWidth="1"/>
    <col min="5" max="5" width="12.25390625" style="139" customWidth="1"/>
    <col min="6" max="6" width="8.875" style="139" customWidth="1"/>
    <col min="7" max="8" width="8.00390625" style="139" customWidth="1"/>
    <col min="9" max="9" width="8.25390625" style="140" customWidth="1"/>
    <col min="10" max="14" width="6.375" style="140" customWidth="1"/>
    <col min="15" max="15" width="7.00390625" style="141" customWidth="1"/>
    <col min="16" max="16" width="8.625" style="141" customWidth="1"/>
    <col min="17" max="17" width="8.25390625" style="141" customWidth="1"/>
    <col min="18" max="18" width="5.875" style="141" customWidth="1"/>
    <col min="19" max="19" width="8.125" style="141" customWidth="1"/>
    <col min="20" max="20" width="6.875" style="141" customWidth="1"/>
    <col min="21" max="21" width="7.875" style="141" customWidth="1"/>
    <col min="22" max="22" width="5.75390625" style="141" customWidth="1"/>
    <col min="23" max="23" width="8.00390625" style="141" customWidth="1"/>
    <col min="24" max="24" width="8.25390625" style="141" customWidth="1"/>
    <col min="25" max="25" width="6.25390625" style="141" customWidth="1"/>
    <col min="26" max="27" width="5.75390625" style="141" customWidth="1"/>
    <col min="28" max="28" width="9.25390625" style="141" customWidth="1"/>
    <col min="29" max="29" width="5.75390625" style="141" customWidth="1"/>
    <col min="30" max="30" width="7.625" style="141" customWidth="1"/>
    <col min="31" max="31" width="7.75390625" style="141" customWidth="1"/>
    <col min="32" max="32" width="5.75390625" style="141" customWidth="1"/>
    <col min="33" max="33" width="7.875" style="141" customWidth="1"/>
    <col min="34" max="34" width="9.625" style="141" customWidth="1"/>
    <col min="35" max="36" width="5.75390625" style="141" customWidth="1"/>
    <col min="37" max="37" width="7.625" style="141" customWidth="1"/>
    <col min="38" max="38" width="7.75390625" style="141" customWidth="1"/>
    <col min="39" max="39" width="5.75390625" style="141" customWidth="1"/>
    <col min="40" max="40" width="7.00390625" style="141" customWidth="1"/>
    <col min="41" max="43" width="5.75390625" style="141" customWidth="1"/>
    <col min="44" max="44" width="6.375" style="141" customWidth="1"/>
    <col min="45" max="45" width="8.625" style="141" customWidth="1"/>
    <col min="46" max="48" width="6.375" style="141" customWidth="1"/>
    <col min="49" max="49" width="10.25390625" style="141" bestFit="1" customWidth="1"/>
    <col min="50" max="50" width="6.375" style="141" customWidth="1"/>
    <col min="51" max="51" width="4.125" style="141" customWidth="1"/>
    <col min="52" max="16384" width="9.125" style="141" customWidth="1"/>
  </cols>
  <sheetData>
    <row r="1" spans="1:51" s="9" customFormat="1" ht="30.75">
      <c r="A1" s="477" t="s">
        <v>0</v>
      </c>
      <c r="B1" s="477"/>
      <c r="C1" s="477"/>
      <c r="D1" s="477"/>
      <c r="E1" s="1"/>
      <c r="F1" s="2"/>
      <c r="G1" s="2"/>
      <c r="H1" s="2"/>
      <c r="I1" s="3"/>
      <c r="J1" s="4" t="s">
        <v>1</v>
      </c>
      <c r="K1" s="5"/>
      <c r="L1" s="5"/>
      <c r="M1" s="5"/>
      <c r="N1" s="5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8"/>
      <c r="AL1" s="8"/>
      <c r="AM1" s="8"/>
      <c r="AN1" s="8"/>
      <c r="AP1" s="496" t="s">
        <v>242</v>
      </c>
      <c r="AQ1" s="497"/>
      <c r="AR1" s="497"/>
      <c r="AS1" s="497"/>
      <c r="AT1" s="497"/>
      <c r="AU1" s="497"/>
      <c r="AV1" s="497"/>
      <c r="AW1" s="497"/>
      <c r="AX1" s="497"/>
      <c r="AY1" s="497"/>
    </row>
    <row r="2" spans="1:51" s="9" customFormat="1" ht="30.75">
      <c r="A2" s="10" t="s">
        <v>2</v>
      </c>
      <c r="B2" s="11"/>
      <c r="C2" s="12"/>
      <c r="D2" s="13"/>
      <c r="E2" s="14"/>
      <c r="G2" s="143"/>
      <c r="H2" s="143"/>
      <c r="I2" s="144"/>
      <c r="J2" s="142" t="s">
        <v>50</v>
      </c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P2" s="497"/>
      <c r="AQ2" s="497"/>
      <c r="AR2" s="497"/>
      <c r="AS2" s="497"/>
      <c r="AT2" s="497"/>
      <c r="AU2" s="497"/>
      <c r="AV2" s="497"/>
      <c r="AW2" s="497"/>
      <c r="AX2" s="497"/>
      <c r="AY2" s="497"/>
    </row>
    <row r="3" spans="1:51" s="9" customFormat="1" ht="30.75">
      <c r="A3" s="480" t="s">
        <v>46</v>
      </c>
      <c r="B3" s="480"/>
      <c r="C3" s="480"/>
      <c r="D3" s="480"/>
      <c r="E3" s="14"/>
      <c r="F3" s="2"/>
      <c r="G3" s="2"/>
      <c r="H3" s="2"/>
      <c r="I3" s="15"/>
      <c r="J3" s="3" t="s">
        <v>49</v>
      </c>
      <c r="K3" s="4"/>
      <c r="L3" s="3"/>
      <c r="M3" s="3"/>
      <c r="N3" s="3"/>
      <c r="O3" s="7"/>
      <c r="P3" s="7"/>
      <c r="Q3" s="6"/>
      <c r="R3" s="6"/>
      <c r="S3" s="16"/>
      <c r="T3" s="16"/>
      <c r="U3" s="7"/>
      <c r="V3" s="17"/>
      <c r="W3" s="6"/>
      <c r="X3" s="7"/>
      <c r="Y3" s="6"/>
      <c r="Z3" s="6"/>
      <c r="AA3" s="6"/>
      <c r="AB3" s="6"/>
      <c r="AC3" s="6"/>
      <c r="AD3" s="17"/>
      <c r="AE3" s="17"/>
      <c r="AF3" s="17"/>
      <c r="AG3" s="17"/>
      <c r="AH3" s="17"/>
      <c r="AI3" s="17"/>
      <c r="AJ3" s="17"/>
      <c r="AP3" s="497"/>
      <c r="AQ3" s="497"/>
      <c r="AR3" s="497"/>
      <c r="AS3" s="497"/>
      <c r="AT3" s="497"/>
      <c r="AU3" s="497"/>
      <c r="AV3" s="497"/>
      <c r="AW3" s="497"/>
      <c r="AX3" s="497"/>
      <c r="AY3" s="497"/>
    </row>
    <row r="4" spans="1:51" s="9" customFormat="1" ht="30.75">
      <c r="A4" s="18" t="s">
        <v>3</v>
      </c>
      <c r="B4" s="19"/>
      <c r="C4" s="1"/>
      <c r="D4" s="14"/>
      <c r="E4" s="14"/>
      <c r="F4" s="2"/>
      <c r="G4" s="2"/>
      <c r="H4" s="20" t="s">
        <v>108</v>
      </c>
      <c r="I4" s="20"/>
      <c r="J4" s="20" t="s">
        <v>211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P4" s="497"/>
      <c r="AQ4" s="497"/>
      <c r="AR4" s="497"/>
      <c r="AS4" s="497"/>
      <c r="AT4" s="497"/>
      <c r="AU4" s="497"/>
      <c r="AV4" s="497"/>
      <c r="AW4" s="497"/>
      <c r="AX4" s="497"/>
      <c r="AY4" s="497"/>
    </row>
    <row r="5" spans="1:51" s="9" customFormat="1" ht="30.75">
      <c r="A5" s="18"/>
      <c r="B5" s="19"/>
      <c r="C5" s="1"/>
      <c r="D5" s="14"/>
      <c r="E5" s="14"/>
      <c r="F5" s="2"/>
      <c r="G5" s="2"/>
      <c r="H5" s="20"/>
      <c r="I5" s="20"/>
      <c r="J5" s="20" t="s">
        <v>47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P5" s="497"/>
      <c r="AQ5" s="497"/>
      <c r="AR5" s="497"/>
      <c r="AS5" s="497"/>
      <c r="AT5" s="497"/>
      <c r="AU5" s="497"/>
      <c r="AV5" s="497"/>
      <c r="AW5" s="497"/>
      <c r="AX5" s="497"/>
      <c r="AY5" s="497"/>
    </row>
    <row r="6" spans="1:51" s="9" customFormat="1" ht="30.75">
      <c r="A6" s="18"/>
      <c r="B6" s="19"/>
      <c r="C6" s="1"/>
      <c r="D6" s="14"/>
      <c r="E6" s="14"/>
      <c r="F6" s="2"/>
      <c r="G6" s="2"/>
      <c r="H6" s="20"/>
      <c r="I6" s="20"/>
      <c r="J6" s="3" t="s">
        <v>177</v>
      </c>
      <c r="K6" s="20"/>
      <c r="L6" s="20"/>
      <c r="M6" s="20"/>
      <c r="N6" s="4"/>
      <c r="O6" s="20"/>
      <c r="P6" s="142"/>
      <c r="Q6" s="145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5"/>
      <c r="AD6" s="17"/>
      <c r="AE6" s="17"/>
      <c r="AF6" s="17"/>
      <c r="AG6" s="17"/>
      <c r="AH6" s="17"/>
      <c r="AI6" s="17"/>
      <c r="AJ6" s="17"/>
      <c r="AP6" s="497"/>
      <c r="AQ6" s="497"/>
      <c r="AR6" s="497"/>
      <c r="AS6" s="497"/>
      <c r="AT6" s="497"/>
      <c r="AU6" s="497"/>
      <c r="AV6" s="497"/>
      <c r="AW6" s="497"/>
      <c r="AX6" s="497"/>
      <c r="AY6" s="497"/>
    </row>
    <row r="7" spans="1:51" s="9" customFormat="1" ht="30.75">
      <c r="A7" s="18"/>
      <c r="B7" s="19"/>
      <c r="C7" s="1"/>
      <c r="D7" s="14"/>
      <c r="E7" s="14"/>
      <c r="F7" s="2"/>
      <c r="G7" s="2"/>
      <c r="H7" s="20"/>
      <c r="I7" s="20"/>
      <c r="J7" s="3"/>
      <c r="K7" s="20"/>
      <c r="L7" s="20"/>
      <c r="M7" s="20"/>
      <c r="O7" s="20"/>
      <c r="P7" s="142"/>
      <c r="Q7" s="142"/>
      <c r="R7" s="146"/>
      <c r="S7" s="142"/>
      <c r="T7" s="6"/>
      <c r="U7" s="6"/>
      <c r="V7" s="6"/>
      <c r="W7" s="6"/>
      <c r="X7" s="6"/>
      <c r="Y7" s="6"/>
      <c r="Z7" s="6"/>
      <c r="AA7" s="6"/>
      <c r="AB7" s="6"/>
      <c r="AC7" s="6"/>
      <c r="AD7" s="17"/>
      <c r="AE7" s="17"/>
      <c r="AF7" s="17"/>
      <c r="AG7" s="17"/>
      <c r="AH7" s="17"/>
      <c r="AI7" s="17"/>
      <c r="AJ7" s="17"/>
      <c r="AP7" s="497"/>
      <c r="AQ7" s="497"/>
      <c r="AR7" s="497"/>
      <c r="AS7" s="497"/>
      <c r="AT7" s="497"/>
      <c r="AU7" s="497"/>
      <c r="AV7" s="497"/>
      <c r="AW7" s="497"/>
      <c r="AX7" s="497"/>
      <c r="AY7" s="497"/>
    </row>
    <row r="8" spans="1:51" s="29" customFormat="1" ht="13.5" customHeight="1" thickBot="1">
      <c r="A8" s="22"/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  <c r="O8" s="26"/>
      <c r="P8" s="27"/>
      <c r="Q8" s="27"/>
      <c r="R8" s="27"/>
      <c r="S8" s="27"/>
      <c r="T8" s="27"/>
      <c r="U8" s="27"/>
      <c r="V8" s="27"/>
      <c r="W8" s="27"/>
      <c r="X8" s="27"/>
      <c r="Y8" s="28"/>
      <c r="Z8" s="28"/>
      <c r="AA8" s="28"/>
      <c r="AB8" s="28"/>
      <c r="AC8" s="28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497"/>
      <c r="AQ8" s="497"/>
      <c r="AR8" s="497"/>
      <c r="AS8" s="497"/>
      <c r="AT8" s="497"/>
      <c r="AU8" s="497"/>
      <c r="AV8" s="497"/>
      <c r="AW8" s="497"/>
      <c r="AX8" s="497"/>
      <c r="AY8" s="497"/>
    </row>
    <row r="9" spans="1:50" s="35" customFormat="1" ht="20.25">
      <c r="A9" s="30"/>
      <c r="B9" s="31"/>
      <c r="C9" s="482" t="s">
        <v>4</v>
      </c>
      <c r="D9" s="483"/>
      <c r="E9" s="483"/>
      <c r="F9" s="483"/>
      <c r="G9" s="483"/>
      <c r="H9" s="483"/>
      <c r="I9" s="32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 t="s">
        <v>5</v>
      </c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4"/>
    </row>
    <row r="10" spans="1:50" s="39" customFormat="1" ht="20.25">
      <c r="A10" s="484" t="s">
        <v>6</v>
      </c>
      <c r="B10" s="486" t="s">
        <v>51</v>
      </c>
      <c r="C10" s="36"/>
      <c r="D10" s="491" t="s">
        <v>7</v>
      </c>
      <c r="E10" s="492"/>
      <c r="F10" s="492"/>
      <c r="G10" s="492"/>
      <c r="H10" s="492"/>
      <c r="I10" s="488" t="s">
        <v>8</v>
      </c>
      <c r="J10" s="489"/>
      <c r="K10" s="489"/>
      <c r="L10" s="489"/>
      <c r="M10" s="489"/>
      <c r="N10" s="489"/>
      <c r="O10" s="490"/>
      <c r="P10" s="37"/>
      <c r="Q10" s="37"/>
      <c r="R10" s="37"/>
      <c r="S10" s="37" t="s">
        <v>9</v>
      </c>
      <c r="T10" s="37"/>
      <c r="U10" s="37"/>
      <c r="V10" s="38"/>
      <c r="W10" s="464" t="s">
        <v>10</v>
      </c>
      <c r="X10" s="465"/>
      <c r="Y10" s="465"/>
      <c r="Z10" s="465"/>
      <c r="AA10" s="465"/>
      <c r="AB10" s="465"/>
      <c r="AC10" s="466"/>
      <c r="AD10" s="464" t="s">
        <v>11</v>
      </c>
      <c r="AE10" s="465"/>
      <c r="AF10" s="465"/>
      <c r="AG10" s="465"/>
      <c r="AH10" s="465"/>
      <c r="AI10" s="465"/>
      <c r="AJ10" s="466"/>
      <c r="AK10" s="464" t="s">
        <v>12</v>
      </c>
      <c r="AL10" s="465"/>
      <c r="AM10" s="465"/>
      <c r="AN10" s="465"/>
      <c r="AO10" s="465"/>
      <c r="AP10" s="465"/>
      <c r="AQ10" s="466"/>
      <c r="AR10" s="464" t="s">
        <v>13</v>
      </c>
      <c r="AS10" s="465"/>
      <c r="AT10" s="465"/>
      <c r="AU10" s="465"/>
      <c r="AV10" s="465"/>
      <c r="AW10" s="465"/>
      <c r="AX10" s="466"/>
    </row>
    <row r="11" spans="1:50" s="35" customFormat="1" ht="63.75" thickBot="1">
      <c r="A11" s="485"/>
      <c r="B11" s="487"/>
      <c r="C11" s="328" t="s">
        <v>14</v>
      </c>
      <c r="D11" s="41" t="s">
        <v>15</v>
      </c>
      <c r="E11" s="41" t="s">
        <v>16</v>
      </c>
      <c r="F11" s="41" t="s">
        <v>17</v>
      </c>
      <c r="G11" s="41" t="s">
        <v>67</v>
      </c>
      <c r="H11" s="42" t="s">
        <v>18</v>
      </c>
      <c r="I11" s="43" t="s">
        <v>15</v>
      </c>
      <c r="J11" s="44" t="s">
        <v>16</v>
      </c>
      <c r="K11" s="44" t="s">
        <v>17</v>
      </c>
      <c r="L11" s="44" t="s">
        <v>67</v>
      </c>
      <c r="M11" s="44" t="s">
        <v>18</v>
      </c>
      <c r="N11" s="45" t="s">
        <v>19</v>
      </c>
      <c r="O11" s="46" t="s">
        <v>20</v>
      </c>
      <c r="P11" s="47" t="s">
        <v>15</v>
      </c>
      <c r="Q11" s="41" t="s">
        <v>21</v>
      </c>
      <c r="R11" s="41" t="s">
        <v>17</v>
      </c>
      <c r="S11" s="41" t="s">
        <v>67</v>
      </c>
      <c r="T11" s="41" t="s">
        <v>18</v>
      </c>
      <c r="U11" s="48" t="s">
        <v>19</v>
      </c>
      <c r="V11" s="49" t="s">
        <v>20</v>
      </c>
      <c r="W11" s="47" t="s">
        <v>15</v>
      </c>
      <c r="X11" s="41" t="s">
        <v>16</v>
      </c>
      <c r="Y11" s="41" t="s">
        <v>17</v>
      </c>
      <c r="Z11" s="41" t="s">
        <v>67</v>
      </c>
      <c r="AA11" s="41" t="s">
        <v>18</v>
      </c>
      <c r="AB11" s="48" t="s">
        <v>19</v>
      </c>
      <c r="AC11" s="49" t="s">
        <v>20</v>
      </c>
      <c r="AD11" s="47" t="s">
        <v>15</v>
      </c>
      <c r="AE11" s="41" t="s">
        <v>16</v>
      </c>
      <c r="AF11" s="41" t="s">
        <v>17</v>
      </c>
      <c r="AG11" s="41" t="s">
        <v>67</v>
      </c>
      <c r="AH11" s="41" t="s">
        <v>18</v>
      </c>
      <c r="AI11" s="48" t="s">
        <v>19</v>
      </c>
      <c r="AJ11" s="46" t="s">
        <v>20</v>
      </c>
      <c r="AK11" s="50" t="s">
        <v>15</v>
      </c>
      <c r="AL11" s="50" t="s">
        <v>16</v>
      </c>
      <c r="AM11" s="50" t="s">
        <v>17</v>
      </c>
      <c r="AN11" s="50" t="s">
        <v>67</v>
      </c>
      <c r="AO11" s="41" t="s">
        <v>18</v>
      </c>
      <c r="AP11" s="48" t="s">
        <v>19</v>
      </c>
      <c r="AQ11" s="49" t="s">
        <v>20</v>
      </c>
      <c r="AR11" s="47" t="s">
        <v>15</v>
      </c>
      <c r="AS11" s="41" t="s">
        <v>16</v>
      </c>
      <c r="AT11" s="41" t="s">
        <v>17</v>
      </c>
      <c r="AU11" s="41" t="s">
        <v>67</v>
      </c>
      <c r="AV11" s="41" t="s">
        <v>18</v>
      </c>
      <c r="AW11" s="48" t="s">
        <v>19</v>
      </c>
      <c r="AX11" s="51" t="s">
        <v>20</v>
      </c>
    </row>
    <row r="12" spans="1:50" s="35" customFormat="1" ht="16.5" thickBot="1">
      <c r="A12" s="269"/>
      <c r="I12" s="52"/>
      <c r="J12" s="52"/>
      <c r="K12" s="52"/>
      <c r="L12" s="52"/>
      <c r="M12" s="52"/>
      <c r="N12" s="52"/>
      <c r="AX12" s="270"/>
    </row>
    <row r="13" spans="1:50" s="9" customFormat="1" ht="23.25" thickBot="1">
      <c r="A13" s="159" t="s">
        <v>22</v>
      </c>
      <c r="B13" s="160" t="s">
        <v>23</v>
      </c>
      <c r="C13" s="161">
        <f>SUM(C14:C19)</f>
        <v>102</v>
      </c>
      <c r="D13" s="162">
        <f>I13+P13+W13+AD13+AK13+AR13</f>
        <v>36</v>
      </c>
      <c r="E13" s="163">
        <f>J13+Q13+X13+AE13+AL13+AS13</f>
        <v>66</v>
      </c>
      <c r="F13" s="163">
        <f>K13+R13+Y13+AF13+AM13+AT13</f>
        <v>0</v>
      </c>
      <c r="G13" s="163">
        <f aca="true" t="shared" si="0" ref="D13:H19">L13+S13+Z13+AG13+AN13+AU13</f>
        <v>0</v>
      </c>
      <c r="H13" s="164">
        <f t="shared" si="0"/>
        <v>0</v>
      </c>
      <c r="I13" s="165">
        <f>SUM(I14:I19)</f>
        <v>24</v>
      </c>
      <c r="J13" s="165">
        <f>SUM(J14:J19)</f>
        <v>0</v>
      </c>
      <c r="K13" s="165">
        <f>SUM(K14:K19)</f>
        <v>0</v>
      </c>
      <c r="L13" s="165">
        <f>SUM(L14:L19)</f>
        <v>0</v>
      </c>
      <c r="M13" s="165">
        <f>SUM(M14:M19)</f>
        <v>0</v>
      </c>
      <c r="N13" s="159">
        <f>COUNTIF(N14:N19,"E")</f>
        <v>0</v>
      </c>
      <c r="O13" s="159">
        <f aca="true" t="shared" si="1" ref="O13:T13">SUM(O14:O19)</f>
        <v>4</v>
      </c>
      <c r="P13" s="159">
        <f t="shared" si="1"/>
        <v>0</v>
      </c>
      <c r="Q13" s="159">
        <f t="shared" si="1"/>
        <v>12</v>
      </c>
      <c r="R13" s="159">
        <f t="shared" si="1"/>
        <v>0</v>
      </c>
      <c r="S13" s="159">
        <f t="shared" si="1"/>
        <v>0</v>
      </c>
      <c r="T13" s="159">
        <f t="shared" si="1"/>
        <v>0</v>
      </c>
      <c r="U13" s="159">
        <f>COUNTIF(U14:U19,"E")</f>
        <v>0</v>
      </c>
      <c r="V13" s="159">
        <f aca="true" t="shared" si="2" ref="V13:AA13">SUM(V14:V19)</f>
        <v>2</v>
      </c>
      <c r="W13" s="159">
        <f t="shared" si="2"/>
        <v>12</v>
      </c>
      <c r="X13" s="159">
        <f t="shared" si="2"/>
        <v>18</v>
      </c>
      <c r="Y13" s="159">
        <f t="shared" si="2"/>
        <v>0</v>
      </c>
      <c r="Z13" s="159">
        <f t="shared" si="2"/>
        <v>0</v>
      </c>
      <c r="AA13" s="159">
        <f t="shared" si="2"/>
        <v>0</v>
      </c>
      <c r="AB13" s="159">
        <f>COUNTIF(AB14:AB19,"E")</f>
        <v>0</v>
      </c>
      <c r="AC13" s="159">
        <f aca="true" t="shared" si="3" ref="AC13:AH13">SUM(AC14:AC19)</f>
        <v>4</v>
      </c>
      <c r="AD13" s="159">
        <f t="shared" si="3"/>
        <v>0</v>
      </c>
      <c r="AE13" s="159">
        <f t="shared" si="3"/>
        <v>12</v>
      </c>
      <c r="AF13" s="159">
        <f t="shared" si="3"/>
        <v>0</v>
      </c>
      <c r="AG13" s="159">
        <f t="shared" si="3"/>
        <v>0</v>
      </c>
      <c r="AH13" s="159">
        <f t="shared" si="3"/>
        <v>0</v>
      </c>
      <c r="AI13" s="159">
        <f>COUNTIF(AI14:AI19,"E")</f>
        <v>0</v>
      </c>
      <c r="AJ13" s="159">
        <f aca="true" t="shared" si="4" ref="AJ13:AO13">SUM(AJ14:AJ19)</f>
        <v>2</v>
      </c>
      <c r="AK13" s="159">
        <f t="shared" si="4"/>
        <v>0</v>
      </c>
      <c r="AL13" s="159">
        <f t="shared" si="4"/>
        <v>12</v>
      </c>
      <c r="AM13" s="159">
        <f t="shared" si="4"/>
        <v>0</v>
      </c>
      <c r="AN13" s="159">
        <f t="shared" si="4"/>
        <v>0</v>
      </c>
      <c r="AO13" s="159">
        <f t="shared" si="4"/>
        <v>0</v>
      </c>
      <c r="AP13" s="159">
        <f>COUNTIF(AP14:AP19,"E")</f>
        <v>0</v>
      </c>
      <c r="AQ13" s="159">
        <f aca="true" t="shared" si="5" ref="AQ13:AV13">SUM(AQ14:AQ19)</f>
        <v>2</v>
      </c>
      <c r="AR13" s="159">
        <f t="shared" si="5"/>
        <v>0</v>
      </c>
      <c r="AS13" s="159">
        <f t="shared" si="5"/>
        <v>12</v>
      </c>
      <c r="AT13" s="159">
        <f t="shared" si="5"/>
        <v>0</v>
      </c>
      <c r="AU13" s="159">
        <f t="shared" si="5"/>
        <v>0</v>
      </c>
      <c r="AV13" s="159">
        <f t="shared" si="5"/>
        <v>0</v>
      </c>
      <c r="AW13" s="159">
        <f>COUNTIF(AW14:AW19,"E")</f>
        <v>0</v>
      </c>
      <c r="AX13" s="159">
        <f>SUM(AX14:AX19)</f>
        <v>3</v>
      </c>
    </row>
    <row r="14" spans="1:50" s="9" customFormat="1" ht="23.25">
      <c r="A14" s="238">
        <v>1</v>
      </c>
      <c r="B14" s="167" t="s">
        <v>24</v>
      </c>
      <c r="C14" s="421">
        <f aca="true" t="shared" si="6" ref="C14:C19">SUM(D14:H14)</f>
        <v>6</v>
      </c>
      <c r="D14" s="169">
        <f t="shared" si="0"/>
        <v>0</v>
      </c>
      <c r="E14" s="170">
        <f t="shared" si="0"/>
        <v>6</v>
      </c>
      <c r="F14" s="170">
        <f t="shared" si="0"/>
        <v>0</v>
      </c>
      <c r="G14" s="170">
        <f t="shared" si="0"/>
        <v>0</v>
      </c>
      <c r="H14" s="171">
        <f t="shared" si="0"/>
        <v>0</v>
      </c>
      <c r="I14" s="73"/>
      <c r="J14" s="74"/>
      <c r="K14" s="74"/>
      <c r="L14" s="74"/>
      <c r="M14" s="172"/>
      <c r="N14" s="172"/>
      <c r="O14" s="72"/>
      <c r="P14" s="111"/>
      <c r="Q14" s="87"/>
      <c r="R14" s="87"/>
      <c r="S14" s="87"/>
      <c r="T14" s="87"/>
      <c r="U14" s="173"/>
      <c r="V14" s="72"/>
      <c r="W14" s="111"/>
      <c r="X14" s="87">
        <v>6</v>
      </c>
      <c r="Y14" s="87"/>
      <c r="Z14" s="87"/>
      <c r="AA14" s="87"/>
      <c r="AB14" s="173" t="s">
        <v>25</v>
      </c>
      <c r="AC14" s="72">
        <v>1</v>
      </c>
      <c r="AD14" s="111"/>
      <c r="AE14" s="87"/>
      <c r="AF14" s="87"/>
      <c r="AG14" s="87"/>
      <c r="AH14" s="87"/>
      <c r="AI14" s="173"/>
      <c r="AJ14" s="72"/>
      <c r="AK14" s="111"/>
      <c r="AL14" s="87"/>
      <c r="AM14" s="87"/>
      <c r="AN14" s="87"/>
      <c r="AO14" s="87"/>
      <c r="AP14" s="173"/>
      <c r="AQ14" s="72"/>
      <c r="AR14" s="111"/>
      <c r="AS14" s="87"/>
      <c r="AT14" s="87"/>
      <c r="AU14" s="87"/>
      <c r="AV14" s="87"/>
      <c r="AW14" s="173"/>
      <c r="AX14" s="71"/>
    </row>
    <row r="15" spans="1:50" s="9" customFormat="1" ht="23.25">
      <c r="A15" s="222">
        <v>2</v>
      </c>
      <c r="B15" s="175" t="s">
        <v>48</v>
      </c>
      <c r="C15" s="253">
        <f t="shared" si="6"/>
        <v>48</v>
      </c>
      <c r="D15" s="176">
        <f t="shared" si="0"/>
        <v>0</v>
      </c>
      <c r="E15" s="150">
        <f t="shared" si="0"/>
        <v>48</v>
      </c>
      <c r="F15" s="150">
        <f t="shared" si="0"/>
        <v>0</v>
      </c>
      <c r="G15" s="150">
        <f t="shared" si="0"/>
        <v>0</v>
      </c>
      <c r="H15" s="177">
        <f t="shared" si="0"/>
        <v>0</v>
      </c>
      <c r="I15" s="55"/>
      <c r="J15" s="56"/>
      <c r="K15" s="56"/>
      <c r="L15" s="56"/>
      <c r="M15" s="57"/>
      <c r="N15" s="57"/>
      <c r="O15" s="54"/>
      <c r="P15" s="58"/>
      <c r="Q15" s="59"/>
      <c r="R15" s="59"/>
      <c r="S15" s="59"/>
      <c r="T15" s="59"/>
      <c r="U15" s="60"/>
      <c r="V15" s="54"/>
      <c r="W15" s="58"/>
      <c r="X15" s="59">
        <v>12</v>
      </c>
      <c r="Y15" s="59"/>
      <c r="Z15" s="59"/>
      <c r="AA15" s="59"/>
      <c r="AB15" s="60" t="s">
        <v>25</v>
      </c>
      <c r="AC15" s="102">
        <v>2</v>
      </c>
      <c r="AD15" s="58"/>
      <c r="AE15" s="59">
        <v>12</v>
      </c>
      <c r="AF15" s="59"/>
      <c r="AG15" s="59"/>
      <c r="AH15" s="59"/>
      <c r="AI15" s="60" t="s">
        <v>25</v>
      </c>
      <c r="AJ15" s="102">
        <v>2</v>
      </c>
      <c r="AK15" s="58"/>
      <c r="AL15" s="59">
        <v>12</v>
      </c>
      <c r="AM15" s="59"/>
      <c r="AN15" s="59"/>
      <c r="AO15" s="59"/>
      <c r="AP15" s="60" t="s">
        <v>25</v>
      </c>
      <c r="AQ15" s="102">
        <v>2</v>
      </c>
      <c r="AR15" s="58"/>
      <c r="AS15" s="59">
        <v>12</v>
      </c>
      <c r="AT15" s="59"/>
      <c r="AU15" s="59"/>
      <c r="AV15" s="59"/>
      <c r="AW15" s="148" t="s">
        <v>220</v>
      </c>
      <c r="AX15" s="178">
        <v>3</v>
      </c>
    </row>
    <row r="16" spans="1:50" s="9" customFormat="1" ht="23.25">
      <c r="A16" s="222">
        <v>3</v>
      </c>
      <c r="B16" s="151" t="s">
        <v>26</v>
      </c>
      <c r="C16" s="253">
        <f t="shared" si="6"/>
        <v>12</v>
      </c>
      <c r="D16" s="176">
        <f t="shared" si="0"/>
        <v>0</v>
      </c>
      <c r="E16" s="150">
        <f t="shared" si="0"/>
        <v>12</v>
      </c>
      <c r="F16" s="150">
        <f t="shared" si="0"/>
        <v>0</v>
      </c>
      <c r="G16" s="150">
        <f t="shared" si="0"/>
        <v>0</v>
      </c>
      <c r="H16" s="177">
        <f t="shared" si="0"/>
        <v>0</v>
      </c>
      <c r="I16" s="64"/>
      <c r="J16" s="56"/>
      <c r="K16" s="56"/>
      <c r="L16" s="56"/>
      <c r="M16" s="57"/>
      <c r="N16" s="57"/>
      <c r="O16" s="54"/>
      <c r="P16" s="64"/>
      <c r="Q16" s="56">
        <v>12</v>
      </c>
      <c r="R16" s="56"/>
      <c r="S16" s="56"/>
      <c r="T16" s="57"/>
      <c r="U16" s="57" t="s">
        <v>25</v>
      </c>
      <c r="V16" s="54">
        <v>2</v>
      </c>
      <c r="W16" s="58"/>
      <c r="X16" s="59"/>
      <c r="Y16" s="59"/>
      <c r="Z16" s="59"/>
      <c r="AA16" s="59"/>
      <c r="AB16" s="60"/>
      <c r="AC16" s="54"/>
      <c r="AD16" s="58"/>
      <c r="AE16" s="59"/>
      <c r="AF16" s="59"/>
      <c r="AG16" s="59"/>
      <c r="AH16" s="59"/>
      <c r="AI16" s="60"/>
      <c r="AJ16" s="54"/>
      <c r="AK16" s="58"/>
      <c r="AL16" s="59"/>
      <c r="AM16" s="59"/>
      <c r="AN16" s="59"/>
      <c r="AO16" s="59"/>
      <c r="AP16" s="60"/>
      <c r="AQ16" s="54"/>
      <c r="AR16" s="58"/>
      <c r="AS16" s="59"/>
      <c r="AT16" s="59"/>
      <c r="AU16" s="59"/>
      <c r="AV16" s="59"/>
      <c r="AW16" s="60"/>
      <c r="AX16" s="53"/>
    </row>
    <row r="17" spans="1:50" s="9" customFormat="1" ht="23.25">
      <c r="A17" s="222">
        <v>4</v>
      </c>
      <c r="B17" s="154" t="s">
        <v>27</v>
      </c>
      <c r="C17" s="253">
        <f t="shared" si="6"/>
        <v>12</v>
      </c>
      <c r="D17" s="176">
        <f t="shared" si="0"/>
        <v>12</v>
      </c>
      <c r="E17" s="150">
        <f t="shared" si="0"/>
        <v>0</v>
      </c>
      <c r="F17" s="150">
        <f t="shared" si="0"/>
        <v>0</v>
      </c>
      <c r="G17" s="150">
        <f t="shared" si="0"/>
        <v>0</v>
      </c>
      <c r="H17" s="177">
        <f t="shared" si="0"/>
        <v>0</v>
      </c>
      <c r="I17" s="55"/>
      <c r="J17" s="56"/>
      <c r="K17" s="56"/>
      <c r="L17" s="56"/>
      <c r="M17" s="57"/>
      <c r="N17" s="57"/>
      <c r="O17" s="54"/>
      <c r="P17" s="58"/>
      <c r="Q17" s="59"/>
      <c r="R17" s="59"/>
      <c r="S17" s="59"/>
      <c r="T17" s="59"/>
      <c r="U17" s="60"/>
      <c r="V17" s="54"/>
      <c r="W17" s="58">
        <v>12</v>
      </c>
      <c r="X17" s="59"/>
      <c r="Y17" s="59"/>
      <c r="Z17" s="59"/>
      <c r="AA17" s="59"/>
      <c r="AB17" s="60" t="s">
        <v>25</v>
      </c>
      <c r="AC17" s="54">
        <v>1</v>
      </c>
      <c r="AD17" s="58"/>
      <c r="AE17" s="59"/>
      <c r="AF17" s="59"/>
      <c r="AG17" s="59"/>
      <c r="AH17" s="59"/>
      <c r="AI17" s="60"/>
      <c r="AJ17" s="54"/>
      <c r="AK17" s="58"/>
      <c r="AL17" s="59"/>
      <c r="AM17" s="59"/>
      <c r="AN17" s="59"/>
      <c r="AO17" s="59"/>
      <c r="AP17" s="60"/>
      <c r="AQ17" s="54"/>
      <c r="AR17" s="58"/>
      <c r="AS17" s="59"/>
      <c r="AT17" s="59"/>
      <c r="AU17" s="59"/>
      <c r="AV17" s="59"/>
      <c r="AW17" s="60"/>
      <c r="AX17" s="53"/>
    </row>
    <row r="18" spans="1:50" s="9" customFormat="1" ht="23.25">
      <c r="A18" s="222">
        <v>5</v>
      </c>
      <c r="B18" s="175" t="s">
        <v>207</v>
      </c>
      <c r="C18" s="253">
        <f t="shared" si="6"/>
        <v>12</v>
      </c>
      <c r="D18" s="176">
        <f t="shared" si="0"/>
        <v>12</v>
      </c>
      <c r="E18" s="150">
        <f t="shared" si="0"/>
        <v>0</v>
      </c>
      <c r="F18" s="150">
        <f t="shared" si="0"/>
        <v>0</v>
      </c>
      <c r="G18" s="150">
        <f t="shared" si="0"/>
        <v>0</v>
      </c>
      <c r="H18" s="177">
        <f t="shared" si="0"/>
        <v>0</v>
      </c>
      <c r="I18" s="55">
        <v>12</v>
      </c>
      <c r="J18" s="56"/>
      <c r="K18" s="56"/>
      <c r="L18" s="56"/>
      <c r="M18" s="57"/>
      <c r="N18" s="57" t="s">
        <v>25</v>
      </c>
      <c r="O18" s="54">
        <v>2</v>
      </c>
      <c r="P18" s="58"/>
      <c r="Q18" s="59"/>
      <c r="R18" s="59"/>
      <c r="S18" s="59"/>
      <c r="T18" s="59"/>
      <c r="U18" s="60"/>
      <c r="V18" s="54"/>
      <c r="W18" s="58"/>
      <c r="X18" s="59"/>
      <c r="Y18" s="59"/>
      <c r="Z18" s="59"/>
      <c r="AA18" s="59"/>
      <c r="AB18" s="60"/>
      <c r="AC18" s="54"/>
      <c r="AD18" s="58"/>
      <c r="AE18" s="59"/>
      <c r="AF18" s="59"/>
      <c r="AG18" s="59"/>
      <c r="AH18" s="59"/>
      <c r="AI18" s="60"/>
      <c r="AJ18" s="54"/>
      <c r="AK18" s="58"/>
      <c r="AL18" s="59"/>
      <c r="AM18" s="59"/>
      <c r="AN18" s="59"/>
      <c r="AO18" s="59"/>
      <c r="AP18" s="60"/>
      <c r="AQ18" s="54"/>
      <c r="AR18" s="58"/>
      <c r="AS18" s="59"/>
      <c r="AT18" s="59"/>
      <c r="AU18" s="59"/>
      <c r="AV18" s="59"/>
      <c r="AW18" s="60"/>
      <c r="AX18" s="53"/>
    </row>
    <row r="19" spans="1:50" s="9" customFormat="1" ht="24" thickBot="1">
      <c r="A19" s="227">
        <v>6</v>
      </c>
      <c r="B19" s="180" t="s">
        <v>208</v>
      </c>
      <c r="C19" s="429">
        <f t="shared" si="6"/>
        <v>12</v>
      </c>
      <c r="D19" s="182">
        <f t="shared" si="0"/>
        <v>12</v>
      </c>
      <c r="E19" s="156">
        <f t="shared" si="0"/>
        <v>0</v>
      </c>
      <c r="F19" s="156">
        <f t="shared" si="0"/>
        <v>0</v>
      </c>
      <c r="G19" s="156">
        <f t="shared" si="0"/>
        <v>0</v>
      </c>
      <c r="H19" s="183">
        <f t="shared" si="0"/>
        <v>0</v>
      </c>
      <c r="I19" s="184">
        <v>12</v>
      </c>
      <c r="J19" s="185"/>
      <c r="K19" s="185"/>
      <c r="L19" s="185"/>
      <c r="M19" s="186"/>
      <c r="N19" s="186" t="s">
        <v>25</v>
      </c>
      <c r="O19" s="187">
        <v>2</v>
      </c>
      <c r="P19" s="188"/>
      <c r="Q19" s="189"/>
      <c r="R19" s="189"/>
      <c r="S19" s="189"/>
      <c r="T19" s="189"/>
      <c r="U19" s="190"/>
      <c r="V19" s="187"/>
      <c r="W19" s="188"/>
      <c r="X19" s="189"/>
      <c r="Y19" s="189"/>
      <c r="Z19" s="189"/>
      <c r="AA19" s="189"/>
      <c r="AB19" s="190"/>
      <c r="AC19" s="187"/>
      <c r="AD19" s="188"/>
      <c r="AE19" s="189"/>
      <c r="AF19" s="189"/>
      <c r="AG19" s="189"/>
      <c r="AH19" s="189"/>
      <c r="AI19" s="190"/>
      <c r="AJ19" s="187"/>
      <c r="AK19" s="188"/>
      <c r="AL19" s="189"/>
      <c r="AM19" s="189"/>
      <c r="AN19" s="189"/>
      <c r="AO19" s="189"/>
      <c r="AP19" s="190"/>
      <c r="AQ19" s="187"/>
      <c r="AR19" s="188"/>
      <c r="AS19" s="189"/>
      <c r="AT19" s="189"/>
      <c r="AU19" s="189"/>
      <c r="AV19" s="189"/>
      <c r="AW19" s="190"/>
      <c r="AX19" s="191"/>
    </row>
    <row r="20" spans="1:50" s="9" customFormat="1" ht="23.2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77"/>
      <c r="X20" s="77"/>
      <c r="Y20" s="77"/>
      <c r="Z20" s="77"/>
      <c r="AA20" s="77"/>
      <c r="AB20" s="77"/>
      <c r="AC20" s="192"/>
      <c r="AD20" s="77"/>
      <c r="AE20" s="77"/>
      <c r="AF20" s="77"/>
      <c r="AG20" s="77"/>
      <c r="AH20" s="77"/>
      <c r="AI20" s="77"/>
      <c r="AJ20" s="192"/>
      <c r="AK20" s="77"/>
      <c r="AL20" s="77"/>
      <c r="AM20" s="77"/>
      <c r="AN20" s="77"/>
      <c r="AO20" s="77"/>
      <c r="AP20" s="77"/>
      <c r="AQ20" s="192"/>
      <c r="AR20" s="77"/>
      <c r="AS20" s="77"/>
      <c r="AT20" s="77"/>
      <c r="AU20" s="77"/>
      <c r="AV20" s="77"/>
      <c r="AW20" s="77"/>
      <c r="AX20" s="192"/>
    </row>
    <row r="21" spans="1:50" s="9" customFormat="1" ht="23.25">
      <c r="A21" s="67"/>
      <c r="B21" s="150" t="s">
        <v>28</v>
      </c>
      <c r="C21" s="193">
        <v>4</v>
      </c>
      <c r="D21" s="194"/>
      <c r="E21" s="195"/>
      <c r="F21" s="195">
        <v>4</v>
      </c>
      <c r="G21" s="195"/>
      <c r="H21" s="196"/>
      <c r="I21" s="194"/>
      <c r="J21" s="195"/>
      <c r="K21" s="195"/>
      <c r="L21" s="195">
        <v>4</v>
      </c>
      <c r="M21" s="195"/>
      <c r="N21" s="196"/>
      <c r="O21" s="194" t="s">
        <v>72</v>
      </c>
      <c r="P21" s="197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9"/>
      <c r="AL21" s="199"/>
      <c r="AM21" s="199"/>
      <c r="AN21" s="199"/>
      <c r="AO21" s="199"/>
      <c r="AP21" s="199"/>
      <c r="AQ21" s="200"/>
      <c r="AR21" s="199"/>
      <c r="AS21" s="199"/>
      <c r="AT21" s="199"/>
      <c r="AU21" s="199"/>
      <c r="AV21" s="199"/>
      <c r="AW21" s="199"/>
      <c r="AX21" s="201"/>
    </row>
    <row r="22" spans="1:50" s="9" customFormat="1" ht="23.25">
      <c r="A22" s="67"/>
      <c r="B22" s="150" t="s">
        <v>29</v>
      </c>
      <c r="C22" s="193">
        <v>4</v>
      </c>
      <c r="D22" s="194"/>
      <c r="E22" s="195"/>
      <c r="F22" s="195">
        <v>4</v>
      </c>
      <c r="G22" s="195"/>
      <c r="H22" s="196"/>
      <c r="I22" s="194"/>
      <c r="J22" s="195"/>
      <c r="K22" s="195"/>
      <c r="L22" s="195">
        <v>4</v>
      </c>
      <c r="M22" s="195"/>
      <c r="N22" s="196"/>
      <c r="O22" s="193" t="s">
        <v>72</v>
      </c>
      <c r="P22" s="194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202"/>
      <c r="AL22" s="202"/>
      <c r="AM22" s="202"/>
      <c r="AN22" s="202"/>
      <c r="AO22" s="202"/>
      <c r="AP22" s="202"/>
      <c r="AQ22" s="203"/>
      <c r="AR22" s="202"/>
      <c r="AS22" s="202"/>
      <c r="AT22" s="202"/>
      <c r="AU22" s="202"/>
      <c r="AV22" s="202"/>
      <c r="AW22" s="202"/>
      <c r="AX22" s="176"/>
    </row>
    <row r="23" spans="1:57" s="69" customFormat="1" ht="23.25" thickBot="1">
      <c r="A23" s="65"/>
      <c r="B23" s="192"/>
      <c r="C23" s="37"/>
      <c r="D23" s="37"/>
      <c r="E23" s="210"/>
      <c r="F23" s="210"/>
      <c r="G23" s="210"/>
      <c r="H23" s="210"/>
      <c r="I23" s="211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110"/>
      <c r="AC23" s="158"/>
      <c r="AD23" s="158"/>
      <c r="AE23" s="158"/>
      <c r="AF23" s="68"/>
      <c r="AG23" s="68"/>
      <c r="AH23" s="68"/>
      <c r="AI23" s="67"/>
      <c r="AJ23" s="67"/>
      <c r="AK23" s="67"/>
      <c r="AL23" s="67"/>
      <c r="AM23" s="67"/>
      <c r="AN23" s="67"/>
      <c r="AO23" s="68"/>
      <c r="AP23" s="67"/>
      <c r="AQ23" s="67"/>
      <c r="AR23" s="67"/>
      <c r="AS23" s="67"/>
      <c r="AT23" s="67"/>
      <c r="AU23" s="67"/>
      <c r="AV23" s="68"/>
      <c r="AW23" s="65"/>
      <c r="AX23" s="65"/>
      <c r="AZ23" s="9"/>
      <c r="BA23" s="9"/>
      <c r="BB23" s="9"/>
      <c r="BC23" s="9"/>
      <c r="BD23" s="9"/>
      <c r="BE23" s="9"/>
    </row>
    <row r="24" spans="1:50" s="9" customFormat="1" ht="23.25" thickBot="1">
      <c r="A24" s="213" t="s">
        <v>30</v>
      </c>
      <c r="B24" s="214" t="s">
        <v>31</v>
      </c>
      <c r="C24" s="161">
        <f>SUM(C25:C34)</f>
        <v>232</v>
      </c>
      <c r="D24" s="215">
        <f aca="true" t="shared" si="7" ref="D24:H34">I24+P24+W24+AD24+AK24+AR24</f>
        <v>108</v>
      </c>
      <c r="E24" s="216">
        <f t="shared" si="7"/>
        <v>124</v>
      </c>
      <c r="F24" s="216">
        <f t="shared" si="7"/>
        <v>0</v>
      </c>
      <c r="G24" s="216">
        <f t="shared" si="7"/>
        <v>0</v>
      </c>
      <c r="H24" s="217">
        <f t="shared" si="7"/>
        <v>0</v>
      </c>
      <c r="I24" s="165">
        <f>SUM(I25:I34)</f>
        <v>60</v>
      </c>
      <c r="J24" s="165">
        <f>SUM(J25:J34)</f>
        <v>60</v>
      </c>
      <c r="K24" s="165">
        <f>SUM(K25:K34)</f>
        <v>0</v>
      </c>
      <c r="L24" s="165">
        <f>SUM(L25:L34)</f>
        <v>0</v>
      </c>
      <c r="M24" s="165">
        <f>SUM(M25:M34)</f>
        <v>0</v>
      </c>
      <c r="N24" s="159">
        <f>COUNTIF(N25:N34,"E")</f>
        <v>0</v>
      </c>
      <c r="O24" s="159">
        <f aca="true" t="shared" si="8" ref="O24:T24">SUM(O25:O34)</f>
        <v>14</v>
      </c>
      <c r="P24" s="159">
        <f t="shared" si="8"/>
        <v>24</v>
      </c>
      <c r="Q24" s="159">
        <f t="shared" si="8"/>
        <v>40</v>
      </c>
      <c r="R24" s="159">
        <f t="shared" si="8"/>
        <v>0</v>
      </c>
      <c r="S24" s="159">
        <f t="shared" si="8"/>
        <v>0</v>
      </c>
      <c r="T24" s="159">
        <f t="shared" si="8"/>
        <v>0</v>
      </c>
      <c r="U24" s="159">
        <f>COUNTIF(U25:U34,"E")</f>
        <v>0</v>
      </c>
      <c r="V24" s="159">
        <f aca="true" t="shared" si="9" ref="V24:AA24">SUM(V25:V34)</f>
        <v>7</v>
      </c>
      <c r="W24" s="159">
        <f t="shared" si="9"/>
        <v>24</v>
      </c>
      <c r="X24" s="159">
        <f t="shared" si="9"/>
        <v>24</v>
      </c>
      <c r="Y24" s="159">
        <f t="shared" si="9"/>
        <v>0</v>
      </c>
      <c r="Z24" s="159">
        <f t="shared" si="9"/>
        <v>0</v>
      </c>
      <c r="AA24" s="159">
        <f t="shared" si="9"/>
        <v>0</v>
      </c>
      <c r="AB24" s="159">
        <f>COUNTIF(AB25:AB34,"E")</f>
        <v>0</v>
      </c>
      <c r="AC24" s="159">
        <f aca="true" t="shared" si="10" ref="AC24:AH24">SUM(AC25:AC34)</f>
        <v>4</v>
      </c>
      <c r="AD24" s="159">
        <f t="shared" si="10"/>
        <v>0</v>
      </c>
      <c r="AE24" s="159">
        <f t="shared" si="10"/>
        <v>0</v>
      </c>
      <c r="AF24" s="159">
        <f t="shared" si="10"/>
        <v>0</v>
      </c>
      <c r="AG24" s="159">
        <f t="shared" si="10"/>
        <v>0</v>
      </c>
      <c r="AH24" s="159">
        <f t="shared" si="10"/>
        <v>0</v>
      </c>
      <c r="AI24" s="159">
        <f>COUNTIF(AI25:AI34,"E")</f>
        <v>0</v>
      </c>
      <c r="AJ24" s="159">
        <f aca="true" t="shared" si="11" ref="AJ24:AO24">SUM(AJ25:AJ34)</f>
        <v>0</v>
      </c>
      <c r="AK24" s="159">
        <f t="shared" si="11"/>
        <v>0</v>
      </c>
      <c r="AL24" s="159">
        <f t="shared" si="11"/>
        <v>0</v>
      </c>
      <c r="AM24" s="159">
        <f t="shared" si="11"/>
        <v>0</v>
      </c>
      <c r="AN24" s="159">
        <f t="shared" si="11"/>
        <v>0</v>
      </c>
      <c r="AO24" s="159">
        <f t="shared" si="11"/>
        <v>0</v>
      </c>
      <c r="AP24" s="159">
        <f>COUNTIF(AP25:AP34,"E")</f>
        <v>0</v>
      </c>
      <c r="AQ24" s="159">
        <f aca="true" t="shared" si="12" ref="AQ24:AV24">SUM(AQ25:AQ34)</f>
        <v>0</v>
      </c>
      <c r="AR24" s="159">
        <f t="shared" si="12"/>
        <v>0</v>
      </c>
      <c r="AS24" s="159">
        <f t="shared" si="12"/>
        <v>0</v>
      </c>
      <c r="AT24" s="159">
        <f t="shared" si="12"/>
        <v>0</v>
      </c>
      <c r="AU24" s="159">
        <f t="shared" si="12"/>
        <v>0</v>
      </c>
      <c r="AV24" s="159">
        <f t="shared" si="12"/>
        <v>0</v>
      </c>
      <c r="AW24" s="159">
        <f>COUNTIF(AW25:AW34,"E")</f>
        <v>0</v>
      </c>
      <c r="AX24" s="159">
        <f>SUM(AX25:AX34)</f>
        <v>0</v>
      </c>
    </row>
    <row r="25" spans="1:50" s="9" customFormat="1" ht="23.25">
      <c r="A25" s="218">
        <v>1</v>
      </c>
      <c r="B25" s="219" t="s">
        <v>73</v>
      </c>
      <c r="C25" s="259">
        <f>SUM(D25:H25)</f>
        <v>24</v>
      </c>
      <c r="D25" s="176">
        <f t="shared" si="7"/>
        <v>12</v>
      </c>
      <c r="E25" s="150">
        <f t="shared" si="7"/>
        <v>12</v>
      </c>
      <c r="F25" s="150">
        <f t="shared" si="7"/>
        <v>0</v>
      </c>
      <c r="G25" s="150">
        <f t="shared" si="7"/>
        <v>0</v>
      </c>
      <c r="H25" s="177">
        <f t="shared" si="7"/>
        <v>0</v>
      </c>
      <c r="I25" s="73">
        <v>12</v>
      </c>
      <c r="J25" s="74">
        <v>12</v>
      </c>
      <c r="K25" s="74"/>
      <c r="L25" s="74"/>
      <c r="M25" s="74"/>
      <c r="N25" s="220" t="s">
        <v>25</v>
      </c>
      <c r="O25" s="221">
        <v>2</v>
      </c>
      <c r="P25" s="75"/>
      <c r="Q25" s="76"/>
      <c r="R25" s="76"/>
      <c r="S25" s="76"/>
      <c r="T25" s="76"/>
      <c r="U25" s="77"/>
      <c r="V25" s="78"/>
      <c r="W25" s="75"/>
      <c r="X25" s="76"/>
      <c r="Y25" s="76"/>
      <c r="Z25" s="76"/>
      <c r="AA25" s="76"/>
      <c r="AB25" s="77"/>
      <c r="AC25" s="104"/>
      <c r="AD25" s="75"/>
      <c r="AE25" s="76"/>
      <c r="AF25" s="76"/>
      <c r="AG25" s="76"/>
      <c r="AH25" s="76"/>
      <c r="AI25" s="77"/>
      <c r="AJ25" s="78"/>
      <c r="AK25" s="75"/>
      <c r="AL25" s="76"/>
      <c r="AM25" s="76"/>
      <c r="AN25" s="76"/>
      <c r="AO25" s="76"/>
      <c r="AP25" s="77"/>
      <c r="AQ25" s="78"/>
      <c r="AR25" s="75"/>
      <c r="AS25" s="76"/>
      <c r="AT25" s="76"/>
      <c r="AU25" s="76"/>
      <c r="AV25" s="76"/>
      <c r="AW25" s="77"/>
      <c r="AX25" s="62"/>
    </row>
    <row r="26" spans="1:50" s="9" customFormat="1" ht="23.25">
      <c r="A26" s="222">
        <v>2</v>
      </c>
      <c r="B26" s="175" t="s">
        <v>74</v>
      </c>
      <c r="C26" s="253">
        <f aca="true" t="shared" si="13" ref="C26:C34">SUM(D26:H26)</f>
        <v>24</v>
      </c>
      <c r="D26" s="176">
        <f t="shared" si="7"/>
        <v>12</v>
      </c>
      <c r="E26" s="150">
        <f t="shared" si="7"/>
        <v>12</v>
      </c>
      <c r="F26" s="150">
        <f t="shared" si="7"/>
        <v>0</v>
      </c>
      <c r="G26" s="150">
        <f t="shared" si="7"/>
        <v>0</v>
      </c>
      <c r="H26" s="177">
        <f t="shared" si="7"/>
        <v>0</v>
      </c>
      <c r="I26" s="55">
        <v>12</v>
      </c>
      <c r="J26" s="56">
        <v>12</v>
      </c>
      <c r="K26" s="56"/>
      <c r="L26" s="56"/>
      <c r="M26" s="56"/>
      <c r="N26" s="79" t="s">
        <v>25</v>
      </c>
      <c r="O26" s="80">
        <v>3</v>
      </c>
      <c r="P26" s="81"/>
      <c r="Q26" s="56"/>
      <c r="R26" s="56"/>
      <c r="S26" s="56"/>
      <c r="T26" s="56"/>
      <c r="U26" s="82"/>
      <c r="V26" s="83"/>
      <c r="W26" s="81"/>
      <c r="X26" s="56"/>
      <c r="Y26" s="56"/>
      <c r="Z26" s="56"/>
      <c r="AA26" s="56"/>
      <c r="AB26" s="82"/>
      <c r="AC26" s="83"/>
      <c r="AD26" s="81"/>
      <c r="AE26" s="56"/>
      <c r="AF26" s="56"/>
      <c r="AG26" s="56"/>
      <c r="AH26" s="56"/>
      <c r="AI26" s="82"/>
      <c r="AJ26" s="83"/>
      <c r="AK26" s="81"/>
      <c r="AL26" s="56"/>
      <c r="AM26" s="56"/>
      <c r="AN26" s="56"/>
      <c r="AO26" s="56"/>
      <c r="AP26" s="82"/>
      <c r="AQ26" s="83"/>
      <c r="AR26" s="81"/>
      <c r="AS26" s="56"/>
      <c r="AT26" s="56"/>
      <c r="AU26" s="56"/>
      <c r="AV26" s="56"/>
      <c r="AW26" s="82"/>
      <c r="AX26" s="178"/>
    </row>
    <row r="27" spans="1:50" s="9" customFormat="1" ht="23.25">
      <c r="A27" s="222">
        <v>3</v>
      </c>
      <c r="B27" s="223" t="s">
        <v>75</v>
      </c>
      <c r="C27" s="253">
        <f t="shared" si="13"/>
        <v>24</v>
      </c>
      <c r="D27" s="176">
        <f t="shared" si="7"/>
        <v>12</v>
      </c>
      <c r="E27" s="150">
        <f t="shared" si="7"/>
        <v>12</v>
      </c>
      <c r="F27" s="150">
        <f t="shared" si="7"/>
        <v>0</v>
      </c>
      <c r="G27" s="150">
        <f t="shared" si="7"/>
        <v>0</v>
      </c>
      <c r="H27" s="177">
        <f t="shared" si="7"/>
        <v>0</v>
      </c>
      <c r="I27" s="55"/>
      <c r="J27" s="56"/>
      <c r="K27" s="56"/>
      <c r="L27" s="56"/>
      <c r="M27" s="56"/>
      <c r="N27" s="79"/>
      <c r="O27" s="80"/>
      <c r="P27" s="84"/>
      <c r="Q27" s="59"/>
      <c r="R27" s="59"/>
      <c r="S27" s="59"/>
      <c r="T27" s="59"/>
      <c r="U27" s="85"/>
      <c r="V27" s="61"/>
      <c r="W27" s="84">
        <v>12</v>
      </c>
      <c r="X27" s="59">
        <v>12</v>
      </c>
      <c r="Y27" s="59"/>
      <c r="Z27" s="59"/>
      <c r="AA27" s="59"/>
      <c r="AB27" s="85" t="s">
        <v>25</v>
      </c>
      <c r="AC27" s="83">
        <v>2</v>
      </c>
      <c r="AD27" s="84"/>
      <c r="AE27" s="59"/>
      <c r="AF27" s="59"/>
      <c r="AG27" s="59"/>
      <c r="AH27" s="59"/>
      <c r="AI27" s="85"/>
      <c r="AJ27" s="61"/>
      <c r="AK27" s="84"/>
      <c r="AL27" s="59"/>
      <c r="AM27" s="59"/>
      <c r="AN27" s="59"/>
      <c r="AO27" s="59"/>
      <c r="AP27" s="85"/>
      <c r="AQ27" s="61"/>
      <c r="AR27" s="84"/>
      <c r="AS27" s="59"/>
      <c r="AT27" s="59"/>
      <c r="AU27" s="59"/>
      <c r="AV27" s="59"/>
      <c r="AW27" s="85"/>
      <c r="AX27" s="53"/>
    </row>
    <row r="28" spans="1:50" s="9" customFormat="1" ht="23.25">
      <c r="A28" s="222">
        <v>4</v>
      </c>
      <c r="B28" s="223" t="s">
        <v>76</v>
      </c>
      <c r="C28" s="253">
        <f t="shared" si="13"/>
        <v>24</v>
      </c>
      <c r="D28" s="176">
        <f t="shared" si="7"/>
        <v>12</v>
      </c>
      <c r="E28" s="150">
        <f t="shared" si="7"/>
        <v>12</v>
      </c>
      <c r="F28" s="150">
        <f t="shared" si="7"/>
        <v>0</v>
      </c>
      <c r="G28" s="150">
        <f t="shared" si="7"/>
        <v>0</v>
      </c>
      <c r="H28" s="177">
        <f t="shared" si="7"/>
        <v>0</v>
      </c>
      <c r="I28" s="55">
        <v>12</v>
      </c>
      <c r="J28" s="74">
        <v>12</v>
      </c>
      <c r="K28" s="56"/>
      <c r="L28" s="56"/>
      <c r="M28" s="56"/>
      <c r="N28" s="79" t="s">
        <v>25</v>
      </c>
      <c r="O28" s="80">
        <v>4</v>
      </c>
      <c r="P28" s="81"/>
      <c r="Q28" s="56"/>
      <c r="R28" s="56"/>
      <c r="S28" s="59"/>
      <c r="T28" s="59"/>
      <c r="U28" s="85"/>
      <c r="V28" s="83"/>
      <c r="W28" s="84"/>
      <c r="X28" s="59"/>
      <c r="Y28" s="59"/>
      <c r="Z28" s="59"/>
      <c r="AA28" s="59"/>
      <c r="AB28" s="85"/>
      <c r="AC28" s="102"/>
      <c r="AD28" s="84"/>
      <c r="AE28" s="59"/>
      <c r="AF28" s="59"/>
      <c r="AG28" s="59"/>
      <c r="AH28" s="59"/>
      <c r="AI28" s="85"/>
      <c r="AJ28" s="61"/>
      <c r="AK28" s="84"/>
      <c r="AL28" s="59"/>
      <c r="AM28" s="59"/>
      <c r="AN28" s="59"/>
      <c r="AO28" s="59"/>
      <c r="AP28" s="85"/>
      <c r="AQ28" s="61"/>
      <c r="AR28" s="84"/>
      <c r="AS28" s="59"/>
      <c r="AT28" s="59"/>
      <c r="AU28" s="59"/>
      <c r="AV28" s="59"/>
      <c r="AW28" s="85"/>
      <c r="AX28" s="53"/>
    </row>
    <row r="29" spans="1:50" s="9" customFormat="1" ht="23.25">
      <c r="A29" s="222">
        <v>5</v>
      </c>
      <c r="B29" s="175" t="s">
        <v>167</v>
      </c>
      <c r="C29" s="253">
        <f t="shared" si="13"/>
        <v>24</v>
      </c>
      <c r="D29" s="176">
        <f t="shared" si="7"/>
        <v>12</v>
      </c>
      <c r="E29" s="150">
        <f t="shared" si="7"/>
        <v>12</v>
      </c>
      <c r="F29" s="150">
        <f t="shared" si="7"/>
        <v>0</v>
      </c>
      <c r="G29" s="150">
        <f t="shared" si="7"/>
        <v>0</v>
      </c>
      <c r="H29" s="177">
        <f t="shared" si="7"/>
        <v>0</v>
      </c>
      <c r="I29" s="55">
        <v>12</v>
      </c>
      <c r="J29" s="56">
        <v>12</v>
      </c>
      <c r="K29" s="56"/>
      <c r="L29" s="56"/>
      <c r="M29" s="56"/>
      <c r="N29" s="79" t="s">
        <v>25</v>
      </c>
      <c r="O29" s="80">
        <v>2</v>
      </c>
      <c r="P29" s="86"/>
      <c r="Q29" s="87"/>
      <c r="R29" s="87"/>
      <c r="S29" s="87"/>
      <c r="T29" s="87"/>
      <c r="U29" s="88"/>
      <c r="V29" s="61"/>
      <c r="W29" s="86"/>
      <c r="X29" s="87"/>
      <c r="Y29" s="87"/>
      <c r="Z29" s="87"/>
      <c r="AA29" s="87"/>
      <c r="AB29" s="88"/>
      <c r="AC29" s="61"/>
      <c r="AD29" s="86"/>
      <c r="AE29" s="87"/>
      <c r="AF29" s="87"/>
      <c r="AG29" s="87"/>
      <c r="AH29" s="87"/>
      <c r="AI29" s="88"/>
      <c r="AJ29" s="61"/>
      <c r="AK29" s="86"/>
      <c r="AL29" s="87"/>
      <c r="AM29" s="87"/>
      <c r="AN29" s="87"/>
      <c r="AO29" s="87"/>
      <c r="AP29" s="88"/>
      <c r="AQ29" s="61"/>
      <c r="AR29" s="86"/>
      <c r="AS29" s="87"/>
      <c r="AT29" s="87"/>
      <c r="AU29" s="87"/>
      <c r="AV29" s="87"/>
      <c r="AW29" s="88"/>
      <c r="AX29" s="53"/>
    </row>
    <row r="30" spans="1:50" s="9" customFormat="1" ht="23.25">
      <c r="A30" s="222">
        <v>6</v>
      </c>
      <c r="B30" s="175" t="s">
        <v>53</v>
      </c>
      <c r="C30" s="253">
        <f t="shared" si="13"/>
        <v>24</v>
      </c>
      <c r="D30" s="176">
        <f t="shared" si="7"/>
        <v>12</v>
      </c>
      <c r="E30" s="150">
        <f t="shared" si="7"/>
        <v>12</v>
      </c>
      <c r="F30" s="150">
        <f t="shared" si="7"/>
        <v>0</v>
      </c>
      <c r="G30" s="150">
        <f t="shared" si="7"/>
        <v>0</v>
      </c>
      <c r="H30" s="177">
        <f t="shared" si="7"/>
        <v>0</v>
      </c>
      <c r="I30" s="55">
        <v>12</v>
      </c>
      <c r="J30" s="56">
        <v>12</v>
      </c>
      <c r="K30" s="56"/>
      <c r="L30" s="56"/>
      <c r="M30" s="56"/>
      <c r="N30" s="79" t="s">
        <v>25</v>
      </c>
      <c r="O30" s="80">
        <v>3</v>
      </c>
      <c r="P30" s="86"/>
      <c r="Q30" s="87"/>
      <c r="R30" s="87"/>
      <c r="S30" s="87"/>
      <c r="T30" s="87"/>
      <c r="U30" s="88"/>
      <c r="V30" s="61"/>
      <c r="W30" s="86"/>
      <c r="X30" s="87"/>
      <c r="Y30" s="87"/>
      <c r="Z30" s="87"/>
      <c r="AA30" s="87"/>
      <c r="AB30" s="88"/>
      <c r="AC30" s="61"/>
      <c r="AD30" s="86"/>
      <c r="AE30" s="87"/>
      <c r="AF30" s="87"/>
      <c r="AG30" s="87"/>
      <c r="AH30" s="87"/>
      <c r="AI30" s="88"/>
      <c r="AJ30" s="61"/>
      <c r="AK30" s="86"/>
      <c r="AL30" s="87"/>
      <c r="AM30" s="87"/>
      <c r="AN30" s="87"/>
      <c r="AO30" s="87"/>
      <c r="AP30" s="88"/>
      <c r="AQ30" s="61"/>
      <c r="AR30" s="86"/>
      <c r="AS30" s="87"/>
      <c r="AT30" s="87"/>
      <c r="AU30" s="87"/>
      <c r="AV30" s="87"/>
      <c r="AW30" s="88"/>
      <c r="AX30" s="53"/>
    </row>
    <row r="31" spans="1:50" s="9" customFormat="1" ht="23.25">
      <c r="A31" s="222">
        <v>7</v>
      </c>
      <c r="B31" s="224" t="s">
        <v>55</v>
      </c>
      <c r="C31" s="253">
        <f t="shared" si="13"/>
        <v>24</v>
      </c>
      <c r="D31" s="176">
        <f t="shared" si="7"/>
        <v>12</v>
      </c>
      <c r="E31" s="150">
        <f t="shared" si="7"/>
        <v>12</v>
      </c>
      <c r="F31" s="150">
        <f t="shared" si="7"/>
        <v>0</v>
      </c>
      <c r="G31" s="150">
        <f t="shared" si="7"/>
        <v>0</v>
      </c>
      <c r="H31" s="177">
        <f t="shared" si="7"/>
        <v>0</v>
      </c>
      <c r="I31" s="64"/>
      <c r="J31" s="89"/>
      <c r="K31" s="89"/>
      <c r="L31" s="56"/>
      <c r="M31" s="56"/>
      <c r="N31" s="79"/>
      <c r="O31" s="80"/>
      <c r="P31" s="86">
        <v>12</v>
      </c>
      <c r="Q31" s="87">
        <v>12</v>
      </c>
      <c r="R31" s="87"/>
      <c r="S31" s="87"/>
      <c r="T31" s="87"/>
      <c r="U31" s="88" t="s">
        <v>25</v>
      </c>
      <c r="V31" s="61">
        <v>3</v>
      </c>
      <c r="W31" s="86"/>
      <c r="X31" s="87"/>
      <c r="Y31" s="87"/>
      <c r="Z31" s="87"/>
      <c r="AA31" s="87"/>
      <c r="AB31" s="88"/>
      <c r="AC31" s="61"/>
      <c r="AD31" s="86"/>
      <c r="AE31" s="87"/>
      <c r="AF31" s="87"/>
      <c r="AG31" s="87"/>
      <c r="AH31" s="87"/>
      <c r="AI31" s="88"/>
      <c r="AJ31" s="61"/>
      <c r="AK31" s="86"/>
      <c r="AL31" s="87"/>
      <c r="AM31" s="87"/>
      <c r="AN31" s="87"/>
      <c r="AO31" s="87"/>
      <c r="AP31" s="88"/>
      <c r="AQ31" s="61"/>
      <c r="AR31" s="86"/>
      <c r="AS31" s="87"/>
      <c r="AT31" s="87"/>
      <c r="AU31" s="87"/>
      <c r="AV31" s="87"/>
      <c r="AW31" s="88"/>
      <c r="AX31" s="53"/>
    </row>
    <row r="32" spans="1:50" s="9" customFormat="1" ht="23.25">
      <c r="A32" s="222">
        <v>8</v>
      </c>
      <c r="B32" s="175" t="s">
        <v>54</v>
      </c>
      <c r="C32" s="253">
        <f t="shared" si="13"/>
        <v>16</v>
      </c>
      <c r="D32" s="176">
        <f t="shared" si="7"/>
        <v>0</v>
      </c>
      <c r="E32" s="150">
        <f t="shared" si="7"/>
        <v>16</v>
      </c>
      <c r="F32" s="150">
        <f t="shared" si="7"/>
        <v>0</v>
      </c>
      <c r="G32" s="150">
        <f t="shared" si="7"/>
        <v>0</v>
      </c>
      <c r="H32" s="177">
        <f t="shared" si="7"/>
        <v>0</v>
      </c>
      <c r="I32" s="55"/>
      <c r="J32" s="56"/>
      <c r="K32" s="56"/>
      <c r="L32" s="89"/>
      <c r="M32" s="89"/>
      <c r="N32" s="90"/>
      <c r="O32" s="225"/>
      <c r="P32" s="84"/>
      <c r="Q32" s="59">
        <v>16</v>
      </c>
      <c r="R32" s="59"/>
      <c r="S32" s="59"/>
      <c r="T32" s="59"/>
      <c r="U32" s="92" t="s">
        <v>25</v>
      </c>
      <c r="V32" s="93">
        <v>2</v>
      </c>
      <c r="W32" s="84"/>
      <c r="X32" s="59"/>
      <c r="Y32" s="59"/>
      <c r="Z32" s="59"/>
      <c r="AA32" s="59"/>
      <c r="AB32" s="92"/>
      <c r="AC32" s="93"/>
      <c r="AD32" s="84"/>
      <c r="AE32" s="59"/>
      <c r="AF32" s="59"/>
      <c r="AG32" s="59"/>
      <c r="AH32" s="59"/>
      <c r="AI32" s="92"/>
      <c r="AJ32" s="93"/>
      <c r="AK32" s="84"/>
      <c r="AL32" s="59"/>
      <c r="AM32" s="59"/>
      <c r="AN32" s="59"/>
      <c r="AO32" s="59"/>
      <c r="AP32" s="92"/>
      <c r="AQ32" s="93"/>
      <c r="AR32" s="84"/>
      <c r="AS32" s="59"/>
      <c r="AT32" s="59"/>
      <c r="AU32" s="59"/>
      <c r="AV32" s="59"/>
      <c r="AW32" s="92"/>
      <c r="AX32" s="226"/>
    </row>
    <row r="33" spans="1:50" s="9" customFormat="1" ht="23.25">
      <c r="A33" s="222">
        <v>9</v>
      </c>
      <c r="B33" s="175" t="s">
        <v>56</v>
      </c>
      <c r="C33" s="253">
        <f t="shared" si="13"/>
        <v>24</v>
      </c>
      <c r="D33" s="176">
        <f t="shared" si="7"/>
        <v>12</v>
      </c>
      <c r="E33" s="150">
        <f t="shared" si="7"/>
        <v>12</v>
      </c>
      <c r="F33" s="150">
        <f t="shared" si="7"/>
        <v>0</v>
      </c>
      <c r="G33" s="150">
        <f t="shared" si="7"/>
        <v>0</v>
      </c>
      <c r="H33" s="177">
        <f t="shared" si="7"/>
        <v>0</v>
      </c>
      <c r="I33" s="55"/>
      <c r="J33" s="56"/>
      <c r="K33" s="94"/>
      <c r="L33" s="89"/>
      <c r="M33" s="89"/>
      <c r="N33" s="90"/>
      <c r="O33" s="91"/>
      <c r="P33" s="84">
        <v>12</v>
      </c>
      <c r="Q33" s="59">
        <v>12</v>
      </c>
      <c r="R33" s="59"/>
      <c r="S33" s="59"/>
      <c r="T33" s="59"/>
      <c r="U33" s="92" t="s">
        <v>25</v>
      </c>
      <c r="V33" s="93">
        <v>2</v>
      </c>
      <c r="W33" s="84"/>
      <c r="X33" s="59"/>
      <c r="Y33" s="59"/>
      <c r="Z33" s="59"/>
      <c r="AA33" s="59"/>
      <c r="AB33" s="92"/>
      <c r="AC33" s="93"/>
      <c r="AD33" s="84"/>
      <c r="AE33" s="59"/>
      <c r="AF33" s="59"/>
      <c r="AG33" s="59"/>
      <c r="AH33" s="59"/>
      <c r="AI33" s="92"/>
      <c r="AJ33" s="93"/>
      <c r="AK33" s="84"/>
      <c r="AL33" s="59"/>
      <c r="AM33" s="59"/>
      <c r="AN33" s="59"/>
      <c r="AO33" s="59"/>
      <c r="AP33" s="92"/>
      <c r="AQ33" s="93"/>
      <c r="AR33" s="84"/>
      <c r="AS33" s="59"/>
      <c r="AT33" s="59"/>
      <c r="AU33" s="59"/>
      <c r="AV33" s="59"/>
      <c r="AW33" s="92"/>
      <c r="AX33" s="226"/>
    </row>
    <row r="34" spans="1:50" s="9" customFormat="1" ht="24" thickBot="1">
      <c r="A34" s="227">
        <v>10</v>
      </c>
      <c r="B34" s="180" t="s">
        <v>64</v>
      </c>
      <c r="C34" s="429">
        <f t="shared" si="13"/>
        <v>24</v>
      </c>
      <c r="D34" s="182">
        <f t="shared" si="7"/>
        <v>12</v>
      </c>
      <c r="E34" s="156">
        <f t="shared" si="7"/>
        <v>12</v>
      </c>
      <c r="F34" s="156">
        <f t="shared" si="7"/>
        <v>0</v>
      </c>
      <c r="G34" s="156">
        <f t="shared" si="7"/>
        <v>0</v>
      </c>
      <c r="H34" s="183">
        <f t="shared" si="7"/>
        <v>0</v>
      </c>
      <c r="I34" s="228"/>
      <c r="J34" s="229"/>
      <c r="K34" s="185"/>
      <c r="L34" s="185"/>
      <c r="M34" s="185"/>
      <c r="N34" s="230"/>
      <c r="O34" s="231"/>
      <c r="P34" s="232"/>
      <c r="Q34" s="189"/>
      <c r="R34" s="189"/>
      <c r="S34" s="189"/>
      <c r="T34" s="189"/>
      <c r="U34" s="233"/>
      <c r="V34" s="234"/>
      <c r="W34" s="232">
        <v>12</v>
      </c>
      <c r="X34" s="189">
        <v>12</v>
      </c>
      <c r="Y34" s="189"/>
      <c r="Z34" s="189"/>
      <c r="AA34" s="189"/>
      <c r="AB34" s="233" t="s">
        <v>25</v>
      </c>
      <c r="AC34" s="234">
        <v>2</v>
      </c>
      <c r="AD34" s="232"/>
      <c r="AE34" s="189"/>
      <c r="AF34" s="189"/>
      <c r="AG34" s="189"/>
      <c r="AH34" s="189"/>
      <c r="AI34" s="233"/>
      <c r="AJ34" s="234"/>
      <c r="AK34" s="232"/>
      <c r="AL34" s="189"/>
      <c r="AM34" s="189"/>
      <c r="AN34" s="189"/>
      <c r="AO34" s="189"/>
      <c r="AP34" s="233"/>
      <c r="AQ34" s="234"/>
      <c r="AR34" s="232"/>
      <c r="AS34" s="189"/>
      <c r="AT34" s="189"/>
      <c r="AU34" s="189"/>
      <c r="AV34" s="189"/>
      <c r="AW34" s="233"/>
      <c r="AX34" s="191"/>
    </row>
    <row r="35" s="9" customFormat="1" ht="19.5" thickBot="1"/>
    <row r="36" spans="1:50" s="9" customFormat="1" ht="23.25" thickBot="1">
      <c r="A36" s="159" t="s">
        <v>32</v>
      </c>
      <c r="B36" s="235" t="s">
        <v>33</v>
      </c>
      <c r="C36" s="161">
        <f>SUM(C37:C47)</f>
        <v>316</v>
      </c>
      <c r="D36" s="162">
        <f aca="true" t="shared" si="14" ref="D36:H47">I36+P36+W36+AD36+AK36+AR36</f>
        <v>132</v>
      </c>
      <c r="E36" s="163">
        <f t="shared" si="14"/>
        <v>140</v>
      </c>
      <c r="F36" s="163">
        <f t="shared" si="14"/>
        <v>44</v>
      </c>
      <c r="G36" s="163">
        <f t="shared" si="14"/>
        <v>0</v>
      </c>
      <c r="H36" s="164">
        <f t="shared" si="14"/>
        <v>0</v>
      </c>
      <c r="I36" s="165">
        <f>SUM(I37:I47)</f>
        <v>44</v>
      </c>
      <c r="J36" s="165">
        <f>SUM(J37:J47)</f>
        <v>44</v>
      </c>
      <c r="K36" s="165">
        <f>SUM(K37:K47)</f>
        <v>0</v>
      </c>
      <c r="L36" s="165">
        <f>SUM(L37:L47)</f>
        <v>0</v>
      </c>
      <c r="M36" s="165">
        <f>SUM(M37:M47)</f>
        <v>0</v>
      </c>
      <c r="N36" s="165">
        <f>COUNTIF(N37:N47,"E")</f>
        <v>2</v>
      </c>
      <c r="O36" s="236">
        <f aca="true" t="shared" si="15" ref="O36:T36">SUM(O37:O47)</f>
        <v>12</v>
      </c>
      <c r="P36" s="165">
        <f t="shared" si="15"/>
        <v>76</v>
      </c>
      <c r="Q36" s="165">
        <f t="shared" si="15"/>
        <v>84</v>
      </c>
      <c r="R36" s="165">
        <f t="shared" si="15"/>
        <v>0</v>
      </c>
      <c r="S36" s="165">
        <f t="shared" si="15"/>
        <v>0</v>
      </c>
      <c r="T36" s="165">
        <f t="shared" si="15"/>
        <v>0</v>
      </c>
      <c r="U36" s="165">
        <f>COUNTIF(U37:U47,"E")</f>
        <v>3</v>
      </c>
      <c r="V36" s="236">
        <f aca="true" t="shared" si="16" ref="V36:AA36">SUM(V37:V47)</f>
        <v>18</v>
      </c>
      <c r="W36" s="165">
        <f t="shared" si="16"/>
        <v>12</v>
      </c>
      <c r="X36" s="165">
        <f t="shared" si="16"/>
        <v>12</v>
      </c>
      <c r="Y36" s="165">
        <f t="shared" si="16"/>
        <v>0</v>
      </c>
      <c r="Z36" s="165">
        <f t="shared" si="16"/>
        <v>0</v>
      </c>
      <c r="AA36" s="165">
        <f t="shared" si="16"/>
        <v>0</v>
      </c>
      <c r="AB36" s="165">
        <f>COUNTIF(AB37:AB47,"E")</f>
        <v>0</v>
      </c>
      <c r="AC36" s="236">
        <f aca="true" t="shared" si="17" ref="AC36:AH36">SUM(AC37:AC47)</f>
        <v>2</v>
      </c>
      <c r="AD36" s="165">
        <f t="shared" si="17"/>
        <v>0</v>
      </c>
      <c r="AE36" s="165">
        <f t="shared" si="17"/>
        <v>0</v>
      </c>
      <c r="AF36" s="165">
        <f t="shared" si="17"/>
        <v>12</v>
      </c>
      <c r="AG36" s="165">
        <f t="shared" si="17"/>
        <v>0</v>
      </c>
      <c r="AH36" s="165">
        <f t="shared" si="17"/>
        <v>0</v>
      </c>
      <c r="AI36" s="165">
        <f>COUNTIF(AI37:AI47,"E")</f>
        <v>0</v>
      </c>
      <c r="AJ36" s="236">
        <f aca="true" t="shared" si="18" ref="AJ36:AO36">SUM(AJ37:AJ47)</f>
        <v>1</v>
      </c>
      <c r="AK36" s="165">
        <f t="shared" si="18"/>
        <v>0</v>
      </c>
      <c r="AL36" s="165">
        <f t="shared" si="18"/>
        <v>0</v>
      </c>
      <c r="AM36" s="165">
        <f t="shared" si="18"/>
        <v>16</v>
      </c>
      <c r="AN36" s="165">
        <f t="shared" si="18"/>
        <v>0</v>
      </c>
      <c r="AO36" s="165">
        <f t="shared" si="18"/>
        <v>0</v>
      </c>
      <c r="AP36" s="165">
        <f>COUNTIF(AP37:AP47,"E")</f>
        <v>0</v>
      </c>
      <c r="AQ36" s="236">
        <f aca="true" t="shared" si="19" ref="AQ36:AV36">SUM(AQ37:AQ47)</f>
        <v>2</v>
      </c>
      <c r="AR36" s="165">
        <f t="shared" si="19"/>
        <v>0</v>
      </c>
      <c r="AS36" s="165">
        <f t="shared" si="19"/>
        <v>0</v>
      </c>
      <c r="AT36" s="165">
        <f t="shared" si="19"/>
        <v>16</v>
      </c>
      <c r="AU36" s="165">
        <f t="shared" si="19"/>
        <v>0</v>
      </c>
      <c r="AV36" s="165">
        <f t="shared" si="19"/>
        <v>0</v>
      </c>
      <c r="AW36" s="237">
        <f>COUNTIF(AW37:AW47,"E")</f>
        <v>0</v>
      </c>
      <c r="AX36" s="236">
        <f>SUM(AX37:AX47)</f>
        <v>2</v>
      </c>
    </row>
    <row r="37" spans="1:50" s="9" customFormat="1" ht="23.25">
      <c r="A37" s="238">
        <v>1</v>
      </c>
      <c r="B37" s="224" t="s">
        <v>57</v>
      </c>
      <c r="C37" s="259">
        <f>SUM(D37:H37)</f>
        <v>24</v>
      </c>
      <c r="D37" s="176">
        <f t="shared" si="14"/>
        <v>12</v>
      </c>
      <c r="E37" s="150">
        <f t="shared" si="14"/>
        <v>12</v>
      </c>
      <c r="F37" s="150">
        <f t="shared" si="14"/>
        <v>0</v>
      </c>
      <c r="G37" s="150">
        <f t="shared" si="14"/>
        <v>0</v>
      </c>
      <c r="H37" s="177">
        <f t="shared" si="14"/>
        <v>0</v>
      </c>
      <c r="I37" s="64">
        <v>12</v>
      </c>
      <c r="J37" s="94">
        <v>12</v>
      </c>
      <c r="K37" s="94"/>
      <c r="L37" s="74"/>
      <c r="M37" s="172"/>
      <c r="N37" s="172" t="s">
        <v>25</v>
      </c>
      <c r="O37" s="72">
        <v>2</v>
      </c>
      <c r="P37" s="111"/>
      <c r="Q37" s="87"/>
      <c r="R37" s="87"/>
      <c r="S37" s="87"/>
      <c r="T37" s="87"/>
      <c r="U37" s="107"/>
      <c r="V37" s="72"/>
      <c r="W37" s="111"/>
      <c r="X37" s="87"/>
      <c r="Y37" s="87"/>
      <c r="Z37" s="87"/>
      <c r="AA37" s="87"/>
      <c r="AB37" s="88"/>
      <c r="AC37" s="112"/>
      <c r="AD37" s="86"/>
      <c r="AE37" s="87"/>
      <c r="AF37" s="87"/>
      <c r="AG37" s="87"/>
      <c r="AH37" s="87"/>
      <c r="AI37" s="88"/>
      <c r="AJ37" s="112"/>
      <c r="AK37" s="86"/>
      <c r="AL37" s="87"/>
      <c r="AM37" s="87"/>
      <c r="AN37" s="87"/>
      <c r="AO37" s="87"/>
      <c r="AP37" s="88"/>
      <c r="AQ37" s="72"/>
      <c r="AR37" s="111"/>
      <c r="AS37" s="87"/>
      <c r="AT37" s="87"/>
      <c r="AU37" s="87"/>
      <c r="AV37" s="87"/>
      <c r="AW37" s="88"/>
      <c r="AX37" s="71"/>
    </row>
    <row r="38" spans="1:50" s="9" customFormat="1" ht="23.25">
      <c r="A38" s="222">
        <v>2</v>
      </c>
      <c r="B38" s="175" t="s">
        <v>124</v>
      </c>
      <c r="C38" s="253">
        <f aca="true" t="shared" si="20" ref="C38:C47">SUM(D38:H38)</f>
        <v>32</v>
      </c>
      <c r="D38" s="176">
        <f t="shared" si="14"/>
        <v>16</v>
      </c>
      <c r="E38" s="150">
        <f t="shared" si="14"/>
        <v>16</v>
      </c>
      <c r="F38" s="150">
        <f t="shared" si="14"/>
        <v>0</v>
      </c>
      <c r="G38" s="150">
        <f t="shared" si="14"/>
        <v>0</v>
      </c>
      <c r="H38" s="177">
        <f t="shared" si="14"/>
        <v>0</v>
      </c>
      <c r="I38" s="55">
        <v>16</v>
      </c>
      <c r="J38" s="56">
        <v>16</v>
      </c>
      <c r="K38" s="56"/>
      <c r="L38" s="94"/>
      <c r="M38" s="94"/>
      <c r="N38" s="100" t="s">
        <v>68</v>
      </c>
      <c r="O38" s="63">
        <v>5</v>
      </c>
      <c r="P38" s="101"/>
      <c r="Q38" s="76"/>
      <c r="R38" s="76"/>
      <c r="S38" s="76"/>
      <c r="T38" s="76"/>
      <c r="U38" s="77"/>
      <c r="V38" s="63"/>
      <c r="W38" s="101"/>
      <c r="X38" s="76"/>
      <c r="Y38" s="76"/>
      <c r="Z38" s="76"/>
      <c r="AA38" s="76"/>
      <c r="AB38" s="77"/>
      <c r="AC38" s="78"/>
      <c r="AD38" s="75"/>
      <c r="AE38" s="76"/>
      <c r="AF38" s="76"/>
      <c r="AG38" s="76"/>
      <c r="AH38" s="76"/>
      <c r="AI38" s="88"/>
      <c r="AJ38" s="78"/>
      <c r="AK38" s="75"/>
      <c r="AL38" s="76"/>
      <c r="AM38" s="76"/>
      <c r="AN38" s="76"/>
      <c r="AO38" s="76"/>
      <c r="AP38" s="88"/>
      <c r="AQ38" s="63"/>
      <c r="AR38" s="101"/>
      <c r="AS38" s="76"/>
      <c r="AT38" s="76"/>
      <c r="AU38" s="76"/>
      <c r="AV38" s="76"/>
      <c r="AW38" s="100"/>
      <c r="AX38" s="62"/>
    </row>
    <row r="39" spans="1:50" s="9" customFormat="1" ht="23.25">
      <c r="A39" s="238">
        <v>3</v>
      </c>
      <c r="B39" s="224" t="s">
        <v>58</v>
      </c>
      <c r="C39" s="253">
        <f t="shared" si="20"/>
        <v>32</v>
      </c>
      <c r="D39" s="176">
        <f t="shared" si="14"/>
        <v>16</v>
      </c>
      <c r="E39" s="150">
        <f t="shared" si="14"/>
        <v>16</v>
      </c>
      <c r="F39" s="150">
        <f t="shared" si="14"/>
        <v>0</v>
      </c>
      <c r="G39" s="150">
        <f t="shared" si="14"/>
        <v>0</v>
      </c>
      <c r="H39" s="177">
        <f t="shared" si="14"/>
        <v>0</v>
      </c>
      <c r="I39" s="64">
        <v>16</v>
      </c>
      <c r="J39" s="74">
        <v>16</v>
      </c>
      <c r="K39" s="74"/>
      <c r="L39" s="56"/>
      <c r="M39" s="56"/>
      <c r="N39" s="82" t="s">
        <v>68</v>
      </c>
      <c r="O39" s="102">
        <v>5</v>
      </c>
      <c r="P39" s="58"/>
      <c r="Q39" s="59"/>
      <c r="R39" s="59"/>
      <c r="S39" s="59"/>
      <c r="T39" s="59"/>
      <c r="U39" s="85"/>
      <c r="V39" s="54"/>
      <c r="W39" s="58"/>
      <c r="X39" s="59"/>
      <c r="Y39" s="59"/>
      <c r="Z39" s="59"/>
      <c r="AA39" s="59"/>
      <c r="AB39" s="85"/>
      <c r="AC39" s="61"/>
      <c r="AD39" s="84"/>
      <c r="AE39" s="59"/>
      <c r="AF39" s="59"/>
      <c r="AG39" s="59"/>
      <c r="AH39" s="59"/>
      <c r="AI39" s="85"/>
      <c r="AJ39" s="61"/>
      <c r="AK39" s="84"/>
      <c r="AL39" s="59"/>
      <c r="AM39" s="59"/>
      <c r="AN39" s="59"/>
      <c r="AO39" s="59"/>
      <c r="AP39" s="85"/>
      <c r="AQ39" s="54"/>
      <c r="AR39" s="58"/>
      <c r="AS39" s="59"/>
      <c r="AT39" s="59"/>
      <c r="AU39" s="59"/>
      <c r="AV39" s="59"/>
      <c r="AW39" s="79"/>
      <c r="AX39" s="53"/>
    </row>
    <row r="40" spans="1:74" s="106" customFormat="1" ht="23.25">
      <c r="A40" s="222">
        <v>4</v>
      </c>
      <c r="B40" s="175" t="s">
        <v>59</v>
      </c>
      <c r="C40" s="253">
        <f t="shared" si="20"/>
        <v>28</v>
      </c>
      <c r="D40" s="176">
        <f t="shared" si="14"/>
        <v>12</v>
      </c>
      <c r="E40" s="150">
        <f t="shared" si="14"/>
        <v>16</v>
      </c>
      <c r="F40" s="150">
        <f t="shared" si="14"/>
        <v>0</v>
      </c>
      <c r="G40" s="150">
        <f t="shared" si="14"/>
        <v>0</v>
      </c>
      <c r="H40" s="177">
        <f t="shared" si="14"/>
        <v>0</v>
      </c>
      <c r="I40" s="55"/>
      <c r="J40" s="56"/>
      <c r="K40" s="56"/>
      <c r="L40" s="56"/>
      <c r="M40" s="56"/>
      <c r="N40" s="82"/>
      <c r="O40" s="102"/>
      <c r="P40" s="55">
        <v>12</v>
      </c>
      <c r="Q40" s="56">
        <v>16</v>
      </c>
      <c r="R40" s="56"/>
      <c r="S40" s="94"/>
      <c r="T40" s="94"/>
      <c r="U40" s="100" t="s">
        <v>68</v>
      </c>
      <c r="V40" s="103">
        <v>4</v>
      </c>
      <c r="W40" s="64"/>
      <c r="X40" s="94"/>
      <c r="Y40" s="94"/>
      <c r="Z40" s="94"/>
      <c r="AA40" s="94"/>
      <c r="AB40" s="100"/>
      <c r="AC40" s="104"/>
      <c r="AD40" s="105"/>
      <c r="AE40" s="94"/>
      <c r="AF40" s="94"/>
      <c r="AG40" s="94"/>
      <c r="AH40" s="94"/>
      <c r="AI40" s="100"/>
      <c r="AJ40" s="104"/>
      <c r="AK40" s="105"/>
      <c r="AL40" s="94"/>
      <c r="AM40" s="94"/>
      <c r="AN40" s="94"/>
      <c r="AO40" s="94"/>
      <c r="AP40" s="100"/>
      <c r="AQ40" s="103"/>
      <c r="AR40" s="64"/>
      <c r="AS40" s="94"/>
      <c r="AT40" s="94"/>
      <c r="AU40" s="94"/>
      <c r="AV40" s="94"/>
      <c r="AW40" s="100"/>
      <c r="AX40" s="23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</row>
    <row r="41" spans="1:74" s="106" customFormat="1" ht="23.25">
      <c r="A41" s="238">
        <v>5</v>
      </c>
      <c r="B41" s="167" t="s">
        <v>60</v>
      </c>
      <c r="C41" s="253">
        <f t="shared" si="20"/>
        <v>32</v>
      </c>
      <c r="D41" s="176">
        <f t="shared" si="14"/>
        <v>16</v>
      </c>
      <c r="E41" s="150">
        <f t="shared" si="14"/>
        <v>16</v>
      </c>
      <c r="F41" s="150">
        <f t="shared" si="14"/>
        <v>0</v>
      </c>
      <c r="G41" s="150">
        <f t="shared" si="14"/>
        <v>0</v>
      </c>
      <c r="H41" s="177">
        <f t="shared" si="14"/>
        <v>0</v>
      </c>
      <c r="I41" s="73"/>
      <c r="J41" s="74"/>
      <c r="K41" s="74"/>
      <c r="L41" s="74"/>
      <c r="M41" s="74"/>
      <c r="N41" s="107"/>
      <c r="O41" s="108"/>
      <c r="P41" s="73">
        <v>16</v>
      </c>
      <c r="Q41" s="74">
        <v>16</v>
      </c>
      <c r="R41" s="56"/>
      <c r="S41" s="56"/>
      <c r="T41" s="56"/>
      <c r="U41" s="82" t="s">
        <v>68</v>
      </c>
      <c r="V41" s="102">
        <v>4</v>
      </c>
      <c r="W41" s="55"/>
      <c r="X41" s="56"/>
      <c r="Y41" s="56"/>
      <c r="Z41" s="56"/>
      <c r="AA41" s="56"/>
      <c r="AB41" s="82"/>
      <c r="AC41" s="83"/>
      <c r="AD41" s="81"/>
      <c r="AE41" s="56"/>
      <c r="AF41" s="56"/>
      <c r="AG41" s="56"/>
      <c r="AH41" s="56"/>
      <c r="AI41" s="82"/>
      <c r="AJ41" s="83"/>
      <c r="AK41" s="81"/>
      <c r="AL41" s="56"/>
      <c r="AM41" s="56"/>
      <c r="AN41" s="56"/>
      <c r="AO41" s="56"/>
      <c r="AP41" s="82"/>
      <c r="AQ41" s="102"/>
      <c r="AR41" s="55"/>
      <c r="AS41" s="56"/>
      <c r="AT41" s="56"/>
      <c r="AU41" s="56"/>
      <c r="AV41" s="56"/>
      <c r="AW41" s="82"/>
      <c r="AX41" s="178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</row>
    <row r="42" spans="1:74" s="106" customFormat="1" ht="23.25">
      <c r="A42" s="222">
        <v>6</v>
      </c>
      <c r="B42" s="175" t="s">
        <v>61</v>
      </c>
      <c r="C42" s="253">
        <f t="shared" si="20"/>
        <v>28</v>
      </c>
      <c r="D42" s="176">
        <f t="shared" si="14"/>
        <v>12</v>
      </c>
      <c r="E42" s="150">
        <f t="shared" si="14"/>
        <v>16</v>
      </c>
      <c r="F42" s="150">
        <f t="shared" si="14"/>
        <v>0</v>
      </c>
      <c r="G42" s="150">
        <f t="shared" si="14"/>
        <v>0</v>
      </c>
      <c r="H42" s="177">
        <f t="shared" si="14"/>
        <v>0</v>
      </c>
      <c r="I42" s="55"/>
      <c r="J42" s="94"/>
      <c r="K42" s="94"/>
      <c r="L42" s="94"/>
      <c r="M42" s="94"/>
      <c r="N42" s="100"/>
      <c r="O42" s="103"/>
      <c r="P42" s="64">
        <v>12</v>
      </c>
      <c r="Q42" s="94">
        <v>16</v>
      </c>
      <c r="R42" s="94"/>
      <c r="S42" s="94"/>
      <c r="T42" s="94"/>
      <c r="U42" s="100" t="s">
        <v>68</v>
      </c>
      <c r="V42" s="103">
        <v>4</v>
      </c>
      <c r="W42" s="64"/>
      <c r="X42" s="94"/>
      <c r="Y42" s="94"/>
      <c r="Z42" s="94"/>
      <c r="AA42" s="94"/>
      <c r="AB42" s="82"/>
      <c r="AC42" s="104"/>
      <c r="AD42" s="105"/>
      <c r="AE42" s="94"/>
      <c r="AF42" s="94"/>
      <c r="AG42" s="94"/>
      <c r="AH42" s="94"/>
      <c r="AI42" s="100"/>
      <c r="AJ42" s="104"/>
      <c r="AK42" s="105"/>
      <c r="AL42" s="94"/>
      <c r="AM42" s="94"/>
      <c r="AN42" s="94"/>
      <c r="AO42" s="94"/>
      <c r="AP42" s="100"/>
      <c r="AQ42" s="103"/>
      <c r="AR42" s="64"/>
      <c r="AS42" s="94"/>
      <c r="AT42" s="94"/>
      <c r="AU42" s="94"/>
      <c r="AV42" s="56"/>
      <c r="AW42" s="57"/>
      <c r="AX42" s="240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</row>
    <row r="43" spans="1:74" s="106" customFormat="1" ht="23.25">
      <c r="A43" s="238">
        <v>7</v>
      </c>
      <c r="B43" s="175" t="s">
        <v>62</v>
      </c>
      <c r="C43" s="253">
        <f t="shared" si="20"/>
        <v>24</v>
      </c>
      <c r="D43" s="176">
        <f t="shared" si="14"/>
        <v>12</v>
      </c>
      <c r="E43" s="150">
        <f t="shared" si="14"/>
        <v>12</v>
      </c>
      <c r="F43" s="150">
        <f t="shared" si="14"/>
        <v>0</v>
      </c>
      <c r="G43" s="150">
        <f t="shared" si="14"/>
        <v>0</v>
      </c>
      <c r="H43" s="177">
        <f t="shared" si="14"/>
        <v>0</v>
      </c>
      <c r="I43" s="55"/>
      <c r="J43" s="56"/>
      <c r="K43" s="56"/>
      <c r="L43" s="56"/>
      <c r="M43" s="56"/>
      <c r="N43" s="82"/>
      <c r="O43" s="102"/>
      <c r="P43" s="55">
        <v>12</v>
      </c>
      <c r="Q43" s="56">
        <v>12</v>
      </c>
      <c r="R43" s="56"/>
      <c r="S43" s="56"/>
      <c r="T43" s="56"/>
      <c r="U43" s="82" t="s">
        <v>25</v>
      </c>
      <c r="V43" s="102">
        <v>2</v>
      </c>
      <c r="W43" s="55"/>
      <c r="X43" s="56"/>
      <c r="Y43" s="56"/>
      <c r="Z43" s="56"/>
      <c r="AA43" s="56"/>
      <c r="AB43" s="82"/>
      <c r="AC43" s="83"/>
      <c r="AD43" s="81"/>
      <c r="AE43" s="56"/>
      <c r="AF43" s="56"/>
      <c r="AG43" s="56"/>
      <c r="AH43" s="56"/>
      <c r="AI43" s="82"/>
      <c r="AJ43" s="83"/>
      <c r="AK43" s="81"/>
      <c r="AL43" s="56"/>
      <c r="AM43" s="56"/>
      <c r="AN43" s="56"/>
      <c r="AO43" s="56"/>
      <c r="AP43" s="82"/>
      <c r="AQ43" s="102"/>
      <c r="AR43" s="55"/>
      <c r="AS43" s="56"/>
      <c r="AT43" s="56"/>
      <c r="AU43" s="56"/>
      <c r="AV43" s="56"/>
      <c r="AW43" s="57"/>
      <c r="AX43" s="178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</row>
    <row r="44" spans="1:74" s="106" customFormat="1" ht="21.75" customHeight="1">
      <c r="A44" s="222">
        <v>8</v>
      </c>
      <c r="B44" s="224" t="s">
        <v>63</v>
      </c>
      <c r="C44" s="253">
        <f t="shared" si="20"/>
        <v>24</v>
      </c>
      <c r="D44" s="176">
        <f t="shared" si="14"/>
        <v>12</v>
      </c>
      <c r="E44" s="150">
        <f t="shared" si="14"/>
        <v>12</v>
      </c>
      <c r="F44" s="150">
        <f t="shared" si="14"/>
        <v>0</v>
      </c>
      <c r="G44" s="150">
        <f t="shared" si="14"/>
        <v>0</v>
      </c>
      <c r="H44" s="177">
        <f t="shared" si="14"/>
        <v>0</v>
      </c>
      <c r="I44" s="64"/>
      <c r="J44" s="89"/>
      <c r="K44" s="56"/>
      <c r="L44" s="56"/>
      <c r="M44" s="56"/>
      <c r="N44" s="57"/>
      <c r="O44" s="102"/>
      <c r="P44" s="55">
        <v>12</v>
      </c>
      <c r="Q44" s="56">
        <v>12</v>
      </c>
      <c r="R44" s="56"/>
      <c r="S44" s="94"/>
      <c r="T44" s="94"/>
      <c r="U44" s="100" t="s">
        <v>25</v>
      </c>
      <c r="V44" s="103">
        <v>2</v>
      </c>
      <c r="W44" s="64"/>
      <c r="X44" s="94"/>
      <c r="Y44" s="94"/>
      <c r="Z44" s="94"/>
      <c r="AA44" s="94"/>
      <c r="AB44" s="100"/>
      <c r="AC44" s="104"/>
      <c r="AD44" s="105"/>
      <c r="AE44" s="94"/>
      <c r="AF44" s="94"/>
      <c r="AG44" s="94"/>
      <c r="AH44" s="94"/>
      <c r="AI44" s="100"/>
      <c r="AJ44" s="104"/>
      <c r="AK44" s="105"/>
      <c r="AL44" s="94"/>
      <c r="AM44" s="94"/>
      <c r="AN44" s="94"/>
      <c r="AO44" s="94"/>
      <c r="AP44" s="100"/>
      <c r="AQ44" s="103"/>
      <c r="AR44" s="64"/>
      <c r="AS44" s="94"/>
      <c r="AT44" s="94"/>
      <c r="AU44" s="94"/>
      <c r="AV44" s="56"/>
      <c r="AW44" s="57"/>
      <c r="AX44" s="23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</row>
    <row r="45" spans="1:74" s="106" customFormat="1" ht="23.25">
      <c r="A45" s="238">
        <v>9</v>
      </c>
      <c r="B45" s="175" t="s">
        <v>136</v>
      </c>
      <c r="C45" s="253">
        <f t="shared" si="20"/>
        <v>24</v>
      </c>
      <c r="D45" s="176">
        <f t="shared" si="14"/>
        <v>12</v>
      </c>
      <c r="E45" s="150">
        <f t="shared" si="14"/>
        <v>12</v>
      </c>
      <c r="F45" s="150">
        <f t="shared" si="14"/>
        <v>0</v>
      </c>
      <c r="G45" s="150">
        <f t="shared" si="14"/>
        <v>0</v>
      </c>
      <c r="H45" s="177">
        <f t="shared" si="14"/>
        <v>0</v>
      </c>
      <c r="I45" s="55"/>
      <c r="J45" s="56"/>
      <c r="K45" s="56"/>
      <c r="L45" s="56"/>
      <c r="M45" s="56"/>
      <c r="N45" s="57"/>
      <c r="O45" s="102"/>
      <c r="P45" s="55">
        <v>12</v>
      </c>
      <c r="Q45" s="56">
        <v>12</v>
      </c>
      <c r="R45" s="56"/>
      <c r="S45" s="56"/>
      <c r="T45" s="56"/>
      <c r="U45" s="82" t="s">
        <v>25</v>
      </c>
      <c r="V45" s="102">
        <v>2</v>
      </c>
      <c r="W45" s="55"/>
      <c r="X45" s="56"/>
      <c r="Y45" s="56"/>
      <c r="Z45" s="56"/>
      <c r="AA45" s="56"/>
      <c r="AB45" s="82"/>
      <c r="AC45" s="83"/>
      <c r="AD45" s="81"/>
      <c r="AE45" s="56"/>
      <c r="AF45" s="56"/>
      <c r="AG45" s="56"/>
      <c r="AH45" s="56"/>
      <c r="AI45" s="82"/>
      <c r="AJ45" s="83"/>
      <c r="AK45" s="81"/>
      <c r="AL45" s="56"/>
      <c r="AM45" s="56"/>
      <c r="AN45" s="56"/>
      <c r="AO45" s="56"/>
      <c r="AP45" s="82"/>
      <c r="AQ45" s="102"/>
      <c r="AR45" s="55"/>
      <c r="AS45" s="56"/>
      <c r="AT45" s="56"/>
      <c r="AU45" s="56"/>
      <c r="AV45" s="56"/>
      <c r="AW45" s="82"/>
      <c r="AX45" s="178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</row>
    <row r="46" spans="1:74" s="106" customFormat="1" ht="23.25">
      <c r="A46" s="222">
        <v>10</v>
      </c>
      <c r="B46" s="175" t="s">
        <v>65</v>
      </c>
      <c r="C46" s="253">
        <f t="shared" si="20"/>
        <v>24</v>
      </c>
      <c r="D46" s="176">
        <f t="shared" si="14"/>
        <v>12</v>
      </c>
      <c r="E46" s="150">
        <f t="shared" si="14"/>
        <v>12</v>
      </c>
      <c r="F46" s="150">
        <f t="shared" si="14"/>
        <v>0</v>
      </c>
      <c r="G46" s="150">
        <f t="shared" si="14"/>
        <v>0</v>
      </c>
      <c r="H46" s="177">
        <f t="shared" si="14"/>
        <v>0</v>
      </c>
      <c r="I46" s="55"/>
      <c r="J46" s="56"/>
      <c r="K46" s="56"/>
      <c r="L46" s="56"/>
      <c r="M46" s="56"/>
      <c r="N46" s="82"/>
      <c r="O46" s="102"/>
      <c r="P46" s="55"/>
      <c r="Q46" s="56"/>
      <c r="R46" s="56"/>
      <c r="S46" s="56"/>
      <c r="T46" s="56"/>
      <c r="U46" s="82"/>
      <c r="V46" s="102"/>
      <c r="W46" s="55">
        <v>12</v>
      </c>
      <c r="X46" s="56">
        <v>12</v>
      </c>
      <c r="Y46" s="56"/>
      <c r="Z46" s="56"/>
      <c r="AA46" s="56"/>
      <c r="AB46" s="82" t="s">
        <v>25</v>
      </c>
      <c r="AC46" s="83">
        <v>2</v>
      </c>
      <c r="AD46" s="81"/>
      <c r="AE46" s="56"/>
      <c r="AF46" s="56"/>
      <c r="AG46" s="56"/>
      <c r="AH46" s="56"/>
      <c r="AI46" s="82"/>
      <c r="AJ46" s="83"/>
      <c r="AK46" s="81"/>
      <c r="AL46" s="56"/>
      <c r="AM46" s="56"/>
      <c r="AN46" s="56"/>
      <c r="AO46" s="56"/>
      <c r="AP46" s="82"/>
      <c r="AQ46" s="102"/>
      <c r="AR46" s="55"/>
      <c r="AS46" s="56"/>
      <c r="AT46" s="56"/>
      <c r="AU46" s="56"/>
      <c r="AV46" s="56"/>
      <c r="AW46" s="57"/>
      <c r="AX46" s="178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</row>
    <row r="47" spans="1:74" s="106" customFormat="1" ht="24" thickBot="1">
      <c r="A47" s="222">
        <v>11</v>
      </c>
      <c r="B47" s="180" t="s">
        <v>221</v>
      </c>
      <c r="C47" s="429">
        <f t="shared" si="20"/>
        <v>44</v>
      </c>
      <c r="D47" s="182">
        <f t="shared" si="14"/>
        <v>0</v>
      </c>
      <c r="E47" s="156">
        <f t="shared" si="14"/>
        <v>0</v>
      </c>
      <c r="F47" s="156">
        <f t="shared" si="14"/>
        <v>44</v>
      </c>
      <c r="G47" s="156">
        <f t="shared" si="14"/>
        <v>0</v>
      </c>
      <c r="H47" s="183">
        <f t="shared" si="14"/>
        <v>0</v>
      </c>
      <c r="I47" s="184"/>
      <c r="J47" s="185"/>
      <c r="K47" s="185"/>
      <c r="L47" s="185"/>
      <c r="M47" s="185"/>
      <c r="N47" s="244"/>
      <c r="O47" s="245"/>
      <c r="P47" s="184"/>
      <c r="Q47" s="185"/>
      <c r="R47" s="185"/>
      <c r="S47" s="185"/>
      <c r="T47" s="185"/>
      <c r="U47" s="244"/>
      <c r="V47" s="245"/>
      <c r="W47" s="184"/>
      <c r="X47" s="185"/>
      <c r="Y47" s="185"/>
      <c r="Z47" s="185"/>
      <c r="AA47" s="185"/>
      <c r="AB47" s="244"/>
      <c r="AC47" s="246"/>
      <c r="AD47" s="247"/>
      <c r="AE47" s="229"/>
      <c r="AF47" s="229">
        <v>12</v>
      </c>
      <c r="AG47" s="229"/>
      <c r="AH47" s="229"/>
      <c r="AI47" s="248" t="s">
        <v>25</v>
      </c>
      <c r="AJ47" s="249">
        <v>1</v>
      </c>
      <c r="AK47" s="247"/>
      <c r="AL47" s="229"/>
      <c r="AM47" s="229">
        <v>16</v>
      </c>
      <c r="AN47" s="229"/>
      <c r="AO47" s="229"/>
      <c r="AP47" s="248" t="s">
        <v>25</v>
      </c>
      <c r="AQ47" s="250">
        <v>2</v>
      </c>
      <c r="AR47" s="228"/>
      <c r="AS47" s="229"/>
      <c r="AT47" s="229">
        <v>16</v>
      </c>
      <c r="AU47" s="229"/>
      <c r="AV47" s="185"/>
      <c r="AW47" s="186" t="s">
        <v>25</v>
      </c>
      <c r="AX47" s="251">
        <v>2</v>
      </c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</row>
    <row r="48" spans="1:75" s="106" customFormat="1" ht="19.5" thickBo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</row>
    <row r="49" spans="1:50" s="9" customFormat="1" ht="23.25" thickBot="1">
      <c r="A49" s="159" t="s">
        <v>161</v>
      </c>
      <c r="B49" s="235" t="s">
        <v>174</v>
      </c>
      <c r="C49" s="161">
        <f>SUM(C50:C68)</f>
        <v>472</v>
      </c>
      <c r="D49" s="163">
        <f aca="true" t="shared" si="21" ref="D49:H64">I49+P49+W49+AD49+AK49+AR49</f>
        <v>208</v>
      </c>
      <c r="E49" s="163">
        <f t="shared" si="21"/>
        <v>108</v>
      </c>
      <c r="F49" s="163">
        <f t="shared" si="21"/>
        <v>0</v>
      </c>
      <c r="G49" s="163">
        <f t="shared" si="21"/>
        <v>156</v>
      </c>
      <c r="H49" s="164">
        <f t="shared" si="21"/>
        <v>0</v>
      </c>
      <c r="I49" s="165">
        <f>SUM(I50:I68)</f>
        <v>0</v>
      </c>
      <c r="J49" s="165">
        <f>SUM(J50:J68)</f>
        <v>0</v>
      </c>
      <c r="K49" s="165">
        <f>SUM(K50:K68)</f>
        <v>0</v>
      </c>
      <c r="L49" s="165">
        <f>SUM(L50:L68)</f>
        <v>0</v>
      </c>
      <c r="M49" s="165">
        <f>SUM(M50:M68)</f>
        <v>0</v>
      </c>
      <c r="N49" s="165">
        <f>COUNTIF(N50:N68,"E")</f>
        <v>0</v>
      </c>
      <c r="O49" s="236">
        <f aca="true" t="shared" si="22" ref="O49:T49">SUM(O50:O68)</f>
        <v>0</v>
      </c>
      <c r="P49" s="165">
        <f t="shared" si="22"/>
        <v>0</v>
      </c>
      <c r="Q49" s="165">
        <f t="shared" si="22"/>
        <v>0</v>
      </c>
      <c r="R49" s="165">
        <f t="shared" si="22"/>
        <v>0</v>
      </c>
      <c r="S49" s="165">
        <f t="shared" si="22"/>
        <v>0</v>
      </c>
      <c r="T49" s="165">
        <f t="shared" si="22"/>
        <v>0</v>
      </c>
      <c r="U49" s="165">
        <f>COUNTIF(U50:U68,"E")</f>
        <v>0</v>
      </c>
      <c r="V49" s="236">
        <f aca="true" t="shared" si="23" ref="V49:AA49">SUM(V50:V68)</f>
        <v>0</v>
      </c>
      <c r="W49" s="165">
        <f t="shared" si="23"/>
        <v>40</v>
      </c>
      <c r="X49" s="165">
        <f t="shared" si="23"/>
        <v>24</v>
      </c>
      <c r="Y49" s="165">
        <f t="shared" si="23"/>
        <v>0</v>
      </c>
      <c r="Z49" s="165">
        <f t="shared" si="23"/>
        <v>12</v>
      </c>
      <c r="AA49" s="165">
        <f t="shared" si="23"/>
        <v>0</v>
      </c>
      <c r="AB49" s="165">
        <f>COUNTIF(AB50:AB68,"E")</f>
        <v>1</v>
      </c>
      <c r="AC49" s="236">
        <f aca="true" t="shared" si="24" ref="AC49:AH49">SUM(AC50:AC68)</f>
        <v>15</v>
      </c>
      <c r="AD49" s="165">
        <f t="shared" si="24"/>
        <v>84</v>
      </c>
      <c r="AE49" s="165">
        <f t="shared" si="24"/>
        <v>44</v>
      </c>
      <c r="AF49" s="165">
        <f t="shared" si="24"/>
        <v>0</v>
      </c>
      <c r="AG49" s="165">
        <f t="shared" si="24"/>
        <v>48</v>
      </c>
      <c r="AH49" s="165">
        <f t="shared" si="24"/>
        <v>0</v>
      </c>
      <c r="AI49" s="165">
        <f>COUNTIF(AI50:AI68,"E")</f>
        <v>3</v>
      </c>
      <c r="AJ49" s="236">
        <f aca="true" t="shared" si="25" ref="AJ49:AO49">SUM(AJ50:AJ68)</f>
        <v>20</v>
      </c>
      <c r="AK49" s="165">
        <f t="shared" si="25"/>
        <v>48</v>
      </c>
      <c r="AL49" s="165">
        <f t="shared" si="25"/>
        <v>28</v>
      </c>
      <c r="AM49" s="165">
        <f t="shared" si="25"/>
        <v>0</v>
      </c>
      <c r="AN49" s="165">
        <f t="shared" si="25"/>
        <v>48</v>
      </c>
      <c r="AO49" s="165">
        <f t="shared" si="25"/>
        <v>0</v>
      </c>
      <c r="AP49" s="165">
        <f>COUNTIF(AP50:AP68,"E")</f>
        <v>2</v>
      </c>
      <c r="AQ49" s="236">
        <f aca="true" t="shared" si="26" ref="AQ49:AV49">SUM(AQ50:AQ68)</f>
        <v>19</v>
      </c>
      <c r="AR49" s="165">
        <f t="shared" si="26"/>
        <v>36</v>
      </c>
      <c r="AS49" s="165">
        <f t="shared" si="26"/>
        <v>12</v>
      </c>
      <c r="AT49" s="165">
        <f t="shared" si="26"/>
        <v>0</v>
      </c>
      <c r="AU49" s="165">
        <f t="shared" si="26"/>
        <v>48</v>
      </c>
      <c r="AV49" s="165">
        <f t="shared" si="26"/>
        <v>0</v>
      </c>
      <c r="AW49" s="165">
        <f>COUNTIF(AW50:AW68,"E")</f>
        <v>1</v>
      </c>
      <c r="AX49" s="236">
        <f>SUM(AX50:AX68)</f>
        <v>14</v>
      </c>
    </row>
    <row r="50" spans="1:50" s="9" customFormat="1" ht="23.25">
      <c r="A50" s="426">
        <v>1</v>
      </c>
      <c r="B50" s="167" t="s">
        <v>178</v>
      </c>
      <c r="C50" s="421">
        <f>SUM(D50:H50)</f>
        <v>24</v>
      </c>
      <c r="D50" s="169">
        <f t="shared" si="21"/>
        <v>12</v>
      </c>
      <c r="E50" s="170">
        <f t="shared" si="21"/>
        <v>12</v>
      </c>
      <c r="F50" s="170">
        <f t="shared" si="21"/>
        <v>0</v>
      </c>
      <c r="G50" s="170">
        <f t="shared" si="21"/>
        <v>0</v>
      </c>
      <c r="H50" s="171">
        <f t="shared" si="21"/>
        <v>0</v>
      </c>
      <c r="I50" s="64"/>
      <c r="J50" s="64"/>
      <c r="K50" s="64"/>
      <c r="L50" s="94"/>
      <c r="M50" s="94"/>
      <c r="N50" s="100"/>
      <c r="O50" s="54"/>
      <c r="P50" s="101"/>
      <c r="Q50" s="101"/>
      <c r="R50" s="101"/>
      <c r="S50" s="101"/>
      <c r="T50" s="101"/>
      <c r="U50" s="77"/>
      <c r="V50" s="54"/>
      <c r="W50" s="101">
        <v>12</v>
      </c>
      <c r="X50" s="101">
        <v>12</v>
      </c>
      <c r="Y50" s="101"/>
      <c r="Z50" s="101"/>
      <c r="AA50" s="101"/>
      <c r="AB50" s="77" t="s">
        <v>25</v>
      </c>
      <c r="AC50" s="401">
        <v>5</v>
      </c>
      <c r="AD50" s="101"/>
      <c r="AE50" s="101"/>
      <c r="AF50" s="101"/>
      <c r="AG50" s="101"/>
      <c r="AH50" s="101"/>
      <c r="AI50" s="77"/>
      <c r="AJ50" s="401"/>
      <c r="AK50" s="101"/>
      <c r="AL50" s="101"/>
      <c r="AM50" s="101"/>
      <c r="AN50" s="101"/>
      <c r="AO50" s="101"/>
      <c r="AP50" s="402"/>
      <c r="AQ50" s="401"/>
      <c r="AR50" s="101"/>
      <c r="AS50" s="101"/>
      <c r="AT50" s="101"/>
      <c r="AU50" s="101"/>
      <c r="AV50" s="101"/>
      <c r="AW50" s="402"/>
      <c r="AX50" s="403"/>
    </row>
    <row r="51" spans="1:63" s="404" customFormat="1" ht="23.25">
      <c r="A51" s="426">
        <v>2</v>
      </c>
      <c r="B51" s="175" t="s">
        <v>179</v>
      </c>
      <c r="C51" s="253">
        <f aca="true" t="shared" si="27" ref="C51:C64">SUM(D51:H51)</f>
        <v>24</v>
      </c>
      <c r="D51" s="176">
        <f t="shared" si="21"/>
        <v>12</v>
      </c>
      <c r="E51" s="150">
        <f t="shared" si="21"/>
        <v>12</v>
      </c>
      <c r="F51" s="150">
        <f t="shared" si="21"/>
        <v>0</v>
      </c>
      <c r="G51" s="150">
        <f t="shared" si="21"/>
        <v>0</v>
      </c>
      <c r="H51" s="177">
        <f t="shared" si="21"/>
        <v>0</v>
      </c>
      <c r="I51" s="55"/>
      <c r="J51" s="56"/>
      <c r="K51" s="56"/>
      <c r="L51" s="56"/>
      <c r="M51" s="56"/>
      <c r="N51" s="57"/>
      <c r="O51" s="54"/>
      <c r="P51" s="58"/>
      <c r="Q51" s="59"/>
      <c r="R51" s="59"/>
      <c r="S51" s="59"/>
      <c r="T51" s="59"/>
      <c r="U51" s="60"/>
      <c r="V51" s="54"/>
      <c r="W51" s="58">
        <v>12</v>
      </c>
      <c r="X51" s="59">
        <v>12</v>
      </c>
      <c r="Y51" s="59"/>
      <c r="Z51" s="59"/>
      <c r="AA51" s="59"/>
      <c r="AB51" s="60" t="s">
        <v>68</v>
      </c>
      <c r="AC51" s="54">
        <v>6</v>
      </c>
      <c r="AD51" s="58"/>
      <c r="AE51" s="59"/>
      <c r="AF51" s="59"/>
      <c r="AG51" s="59"/>
      <c r="AH51" s="59"/>
      <c r="AI51" s="60"/>
      <c r="AJ51" s="54"/>
      <c r="AK51" s="58"/>
      <c r="AL51" s="59"/>
      <c r="AM51" s="59"/>
      <c r="AN51" s="59"/>
      <c r="AO51" s="59"/>
      <c r="AP51" s="60"/>
      <c r="AQ51" s="54"/>
      <c r="AR51" s="58"/>
      <c r="AS51" s="59"/>
      <c r="AT51" s="59"/>
      <c r="AU51" s="59"/>
      <c r="AV51" s="59"/>
      <c r="AW51" s="60"/>
      <c r="AX51" s="53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</row>
    <row r="52" spans="1:50" s="9" customFormat="1" ht="23.25">
      <c r="A52" s="426">
        <v>3</v>
      </c>
      <c r="B52" s="175" t="s">
        <v>180</v>
      </c>
      <c r="C52" s="253">
        <f t="shared" si="27"/>
        <v>16</v>
      </c>
      <c r="D52" s="176">
        <f t="shared" si="21"/>
        <v>16</v>
      </c>
      <c r="E52" s="150">
        <f t="shared" si="21"/>
        <v>0</v>
      </c>
      <c r="F52" s="150">
        <f t="shared" si="21"/>
        <v>0</v>
      </c>
      <c r="G52" s="150">
        <f t="shared" si="21"/>
        <v>0</v>
      </c>
      <c r="H52" s="177">
        <f t="shared" si="21"/>
        <v>0</v>
      </c>
      <c r="I52" s="73"/>
      <c r="J52" s="74"/>
      <c r="K52" s="74"/>
      <c r="L52" s="74"/>
      <c r="M52" s="74"/>
      <c r="N52" s="107"/>
      <c r="O52" s="54"/>
      <c r="P52" s="111"/>
      <c r="Q52" s="87"/>
      <c r="R52" s="87"/>
      <c r="S52" s="87"/>
      <c r="T52" s="87"/>
      <c r="U52" s="88"/>
      <c r="V52" s="54"/>
      <c r="W52" s="111">
        <v>16</v>
      </c>
      <c r="X52" s="87"/>
      <c r="Y52" s="87"/>
      <c r="Z52" s="87"/>
      <c r="AA52" s="87"/>
      <c r="AB52" s="88" t="s">
        <v>25</v>
      </c>
      <c r="AC52" s="72">
        <v>3</v>
      </c>
      <c r="AD52" s="111"/>
      <c r="AE52" s="87"/>
      <c r="AF52" s="87"/>
      <c r="AG52" s="87"/>
      <c r="AH52" s="87"/>
      <c r="AI52" s="88"/>
      <c r="AJ52" s="72"/>
      <c r="AK52" s="111"/>
      <c r="AL52" s="87"/>
      <c r="AM52" s="87"/>
      <c r="AN52" s="87"/>
      <c r="AO52" s="87"/>
      <c r="AP52" s="88"/>
      <c r="AQ52" s="72"/>
      <c r="AR52" s="111"/>
      <c r="AS52" s="87"/>
      <c r="AT52" s="87"/>
      <c r="AU52" s="87"/>
      <c r="AV52" s="87"/>
      <c r="AW52" s="88"/>
      <c r="AX52" s="71"/>
    </row>
    <row r="53" spans="1:50" s="9" customFormat="1" ht="23.25">
      <c r="A53" s="426">
        <v>4</v>
      </c>
      <c r="B53" s="175" t="s">
        <v>181</v>
      </c>
      <c r="C53" s="253">
        <f t="shared" si="27"/>
        <v>24</v>
      </c>
      <c r="D53" s="176">
        <f t="shared" si="21"/>
        <v>12</v>
      </c>
      <c r="E53" s="150">
        <f t="shared" si="21"/>
        <v>12</v>
      </c>
      <c r="F53" s="150">
        <f t="shared" si="21"/>
        <v>0</v>
      </c>
      <c r="G53" s="150">
        <f t="shared" si="21"/>
        <v>0</v>
      </c>
      <c r="H53" s="177">
        <f t="shared" si="21"/>
        <v>0</v>
      </c>
      <c r="I53" s="73"/>
      <c r="J53" s="74"/>
      <c r="K53" s="74"/>
      <c r="L53" s="74"/>
      <c r="M53" s="74"/>
      <c r="N53" s="107"/>
      <c r="O53" s="54"/>
      <c r="P53" s="111"/>
      <c r="Q53" s="87"/>
      <c r="R53" s="87"/>
      <c r="S53" s="87"/>
      <c r="T53" s="87"/>
      <c r="U53" s="88"/>
      <c r="V53" s="54"/>
      <c r="W53" s="111"/>
      <c r="X53" s="87"/>
      <c r="Y53" s="87"/>
      <c r="Z53" s="87"/>
      <c r="AA53" s="87"/>
      <c r="AB53" s="88"/>
      <c r="AC53" s="72"/>
      <c r="AD53" s="111">
        <v>12</v>
      </c>
      <c r="AE53" s="87">
        <v>12</v>
      </c>
      <c r="AF53" s="87"/>
      <c r="AG53" s="87"/>
      <c r="AH53" s="87"/>
      <c r="AI53" s="88" t="s">
        <v>25</v>
      </c>
      <c r="AJ53" s="72">
        <v>1</v>
      </c>
      <c r="AK53" s="111"/>
      <c r="AL53" s="87"/>
      <c r="AM53" s="87"/>
      <c r="AN53" s="87"/>
      <c r="AO53" s="87"/>
      <c r="AP53" s="88"/>
      <c r="AQ53" s="72"/>
      <c r="AR53" s="111"/>
      <c r="AS53" s="87"/>
      <c r="AT53" s="87"/>
      <c r="AU53" s="87"/>
      <c r="AV53" s="87"/>
      <c r="AW53" s="88"/>
      <c r="AX53" s="71"/>
    </row>
    <row r="54" spans="1:50" s="9" customFormat="1" ht="23.25">
      <c r="A54" s="426">
        <v>5</v>
      </c>
      <c r="B54" s="175" t="s">
        <v>233</v>
      </c>
      <c r="C54" s="253">
        <f t="shared" si="27"/>
        <v>32</v>
      </c>
      <c r="D54" s="176">
        <f t="shared" si="21"/>
        <v>16</v>
      </c>
      <c r="E54" s="150">
        <f t="shared" si="21"/>
        <v>16</v>
      </c>
      <c r="F54" s="150">
        <f t="shared" si="21"/>
        <v>0</v>
      </c>
      <c r="G54" s="150">
        <f t="shared" si="21"/>
        <v>0</v>
      </c>
      <c r="H54" s="177">
        <f t="shared" si="21"/>
        <v>0</v>
      </c>
      <c r="I54" s="55"/>
      <c r="J54" s="56"/>
      <c r="K54" s="74"/>
      <c r="L54" s="74"/>
      <c r="M54" s="74"/>
      <c r="N54" s="107"/>
      <c r="O54" s="54"/>
      <c r="P54" s="58"/>
      <c r="Q54" s="59"/>
      <c r="R54" s="59"/>
      <c r="S54" s="59"/>
      <c r="T54" s="59"/>
      <c r="U54" s="85"/>
      <c r="V54" s="54"/>
      <c r="W54" s="58"/>
      <c r="X54" s="59"/>
      <c r="Y54" s="59"/>
      <c r="Z54" s="59"/>
      <c r="AA54" s="59"/>
      <c r="AB54" s="85"/>
      <c r="AC54" s="54"/>
      <c r="AD54" s="58">
        <v>16</v>
      </c>
      <c r="AE54" s="59">
        <v>16</v>
      </c>
      <c r="AF54" s="59"/>
      <c r="AG54" s="59"/>
      <c r="AH54" s="59"/>
      <c r="AI54" s="85" t="s">
        <v>68</v>
      </c>
      <c r="AJ54" s="54">
        <v>5</v>
      </c>
      <c r="AK54" s="58"/>
      <c r="AL54" s="59"/>
      <c r="AM54" s="59"/>
      <c r="AN54" s="59"/>
      <c r="AO54" s="59"/>
      <c r="AP54" s="85"/>
      <c r="AQ54" s="54"/>
      <c r="AR54" s="58"/>
      <c r="AS54" s="59"/>
      <c r="AT54" s="59"/>
      <c r="AU54" s="59"/>
      <c r="AV54" s="59"/>
      <c r="AW54" s="85"/>
      <c r="AX54" s="53"/>
    </row>
    <row r="55" spans="1:50" s="9" customFormat="1" ht="23.25">
      <c r="A55" s="426">
        <v>6</v>
      </c>
      <c r="B55" s="175" t="s">
        <v>219</v>
      </c>
      <c r="C55" s="253">
        <f t="shared" si="27"/>
        <v>32</v>
      </c>
      <c r="D55" s="176">
        <f t="shared" si="21"/>
        <v>16</v>
      </c>
      <c r="E55" s="150">
        <f t="shared" si="21"/>
        <v>0</v>
      </c>
      <c r="F55" s="150">
        <f t="shared" si="21"/>
        <v>0</v>
      </c>
      <c r="G55" s="150">
        <f t="shared" si="21"/>
        <v>16</v>
      </c>
      <c r="H55" s="177">
        <f t="shared" si="21"/>
        <v>0</v>
      </c>
      <c r="I55" s="55"/>
      <c r="J55" s="56"/>
      <c r="K55" s="74"/>
      <c r="L55" s="74"/>
      <c r="M55" s="74"/>
      <c r="N55" s="107"/>
      <c r="O55" s="54"/>
      <c r="P55" s="111"/>
      <c r="Q55" s="87"/>
      <c r="R55" s="87"/>
      <c r="S55" s="87"/>
      <c r="T55" s="87"/>
      <c r="U55" s="88"/>
      <c r="V55" s="54"/>
      <c r="W55" s="111"/>
      <c r="X55" s="87"/>
      <c r="Y55" s="87"/>
      <c r="Z55" s="87"/>
      <c r="AA55" s="87"/>
      <c r="AB55" s="88"/>
      <c r="AC55" s="54"/>
      <c r="AD55" s="111">
        <v>16</v>
      </c>
      <c r="AE55" s="87"/>
      <c r="AF55" s="87"/>
      <c r="AG55" s="87">
        <v>16</v>
      </c>
      <c r="AH55" s="87"/>
      <c r="AI55" s="88" t="s">
        <v>25</v>
      </c>
      <c r="AJ55" s="54">
        <v>3</v>
      </c>
      <c r="AK55" s="111"/>
      <c r="AL55" s="87"/>
      <c r="AM55" s="87"/>
      <c r="AN55" s="87"/>
      <c r="AO55" s="87"/>
      <c r="AP55" s="88"/>
      <c r="AQ55" s="54"/>
      <c r="AR55" s="111"/>
      <c r="AS55" s="87"/>
      <c r="AT55" s="87"/>
      <c r="AU55" s="87"/>
      <c r="AV55" s="87"/>
      <c r="AW55" s="88"/>
      <c r="AX55" s="53"/>
    </row>
    <row r="56" spans="1:50" s="9" customFormat="1" ht="23.25">
      <c r="A56" s="426">
        <v>7</v>
      </c>
      <c r="B56" s="223" t="s">
        <v>182</v>
      </c>
      <c r="C56" s="253">
        <f t="shared" si="27"/>
        <v>32</v>
      </c>
      <c r="D56" s="176">
        <f t="shared" si="21"/>
        <v>16</v>
      </c>
      <c r="E56" s="150">
        <f t="shared" si="21"/>
        <v>0</v>
      </c>
      <c r="F56" s="150">
        <f t="shared" si="21"/>
        <v>0</v>
      </c>
      <c r="G56" s="150">
        <f t="shared" si="21"/>
        <v>16</v>
      </c>
      <c r="H56" s="177">
        <f t="shared" si="21"/>
        <v>0</v>
      </c>
      <c r="I56" s="55"/>
      <c r="J56" s="74"/>
      <c r="K56" s="74"/>
      <c r="L56" s="74"/>
      <c r="M56" s="74"/>
      <c r="N56" s="107"/>
      <c r="O56" s="54"/>
      <c r="P56" s="111"/>
      <c r="Q56" s="87"/>
      <c r="R56" s="87"/>
      <c r="S56" s="59"/>
      <c r="T56" s="59"/>
      <c r="U56" s="88"/>
      <c r="V56" s="54"/>
      <c r="W56" s="111"/>
      <c r="X56" s="87"/>
      <c r="Y56" s="87"/>
      <c r="Z56" s="87"/>
      <c r="AA56" s="87"/>
      <c r="AB56" s="88"/>
      <c r="AC56" s="54"/>
      <c r="AD56" s="111">
        <v>16</v>
      </c>
      <c r="AE56" s="88"/>
      <c r="AF56" s="87"/>
      <c r="AG56" s="87">
        <v>16</v>
      </c>
      <c r="AH56" s="87"/>
      <c r="AI56" s="88" t="s">
        <v>68</v>
      </c>
      <c r="AJ56" s="54">
        <v>5</v>
      </c>
      <c r="AK56" s="111"/>
      <c r="AL56" s="111"/>
      <c r="AM56" s="111"/>
      <c r="AN56" s="111"/>
      <c r="AO56" s="111"/>
      <c r="AP56" s="88"/>
      <c r="AQ56" s="54"/>
      <c r="AR56" s="111"/>
      <c r="AS56" s="111"/>
      <c r="AT56" s="111"/>
      <c r="AU56" s="111"/>
      <c r="AV56" s="111"/>
      <c r="AW56" s="88"/>
      <c r="AX56" s="226"/>
    </row>
    <row r="57" spans="1:50" s="9" customFormat="1" ht="23.25">
      <c r="A57" s="426">
        <v>8</v>
      </c>
      <c r="B57" s="175" t="s">
        <v>183</v>
      </c>
      <c r="C57" s="253">
        <f t="shared" si="27"/>
        <v>16</v>
      </c>
      <c r="D57" s="176">
        <f t="shared" si="21"/>
        <v>0</v>
      </c>
      <c r="E57" s="150">
        <f t="shared" si="21"/>
        <v>0</v>
      </c>
      <c r="F57" s="150">
        <f t="shared" si="21"/>
        <v>0</v>
      </c>
      <c r="G57" s="150">
        <f t="shared" si="21"/>
        <v>16</v>
      </c>
      <c r="H57" s="177">
        <f t="shared" si="21"/>
        <v>0</v>
      </c>
      <c r="I57" s="73"/>
      <c r="J57" s="74"/>
      <c r="K57" s="74"/>
      <c r="L57" s="74"/>
      <c r="M57" s="74"/>
      <c r="N57" s="107"/>
      <c r="O57" s="54"/>
      <c r="P57" s="58"/>
      <c r="Q57" s="59"/>
      <c r="R57" s="59"/>
      <c r="S57" s="59"/>
      <c r="T57" s="59"/>
      <c r="U57" s="85"/>
      <c r="V57" s="54"/>
      <c r="W57" s="58"/>
      <c r="X57" s="59"/>
      <c r="Y57" s="59"/>
      <c r="Z57" s="59"/>
      <c r="AA57" s="59"/>
      <c r="AB57" s="85"/>
      <c r="AC57" s="54"/>
      <c r="AD57" s="58"/>
      <c r="AE57" s="59"/>
      <c r="AF57" s="59"/>
      <c r="AG57" s="59"/>
      <c r="AH57" s="59"/>
      <c r="AI57" s="85"/>
      <c r="AJ57" s="54"/>
      <c r="AK57" s="58"/>
      <c r="AL57" s="59"/>
      <c r="AM57" s="59"/>
      <c r="AN57" s="56">
        <v>16</v>
      </c>
      <c r="AO57" s="59"/>
      <c r="AP57" s="85" t="s">
        <v>25</v>
      </c>
      <c r="AQ57" s="54">
        <v>1</v>
      </c>
      <c r="AR57" s="58"/>
      <c r="AS57" s="59"/>
      <c r="AT57" s="59"/>
      <c r="AU57" s="59"/>
      <c r="AV57" s="59"/>
      <c r="AW57" s="85"/>
      <c r="AX57" s="53"/>
    </row>
    <row r="58" spans="1:50" s="9" customFormat="1" ht="23.25">
      <c r="A58" s="426">
        <v>9</v>
      </c>
      <c r="B58" s="175" t="s">
        <v>184</v>
      </c>
      <c r="C58" s="253">
        <f t="shared" si="27"/>
        <v>32</v>
      </c>
      <c r="D58" s="176">
        <f t="shared" si="21"/>
        <v>16</v>
      </c>
      <c r="E58" s="150">
        <f t="shared" si="21"/>
        <v>0</v>
      </c>
      <c r="F58" s="150">
        <f t="shared" si="21"/>
        <v>0</v>
      </c>
      <c r="G58" s="150">
        <f t="shared" si="21"/>
        <v>16</v>
      </c>
      <c r="H58" s="177">
        <f t="shared" si="21"/>
        <v>0</v>
      </c>
      <c r="I58" s="73"/>
      <c r="J58" s="74"/>
      <c r="K58" s="74"/>
      <c r="L58" s="74"/>
      <c r="M58" s="74"/>
      <c r="N58" s="107"/>
      <c r="O58" s="54"/>
      <c r="P58" s="111"/>
      <c r="Q58" s="87"/>
      <c r="R58" s="87"/>
      <c r="S58" s="87"/>
      <c r="T58" s="87"/>
      <c r="U58" s="88"/>
      <c r="V58" s="54"/>
      <c r="W58" s="111"/>
      <c r="X58" s="87"/>
      <c r="Y58" s="87"/>
      <c r="Z58" s="87"/>
      <c r="AA58" s="87"/>
      <c r="AB58" s="88"/>
      <c r="AC58" s="54"/>
      <c r="AD58" s="111"/>
      <c r="AE58" s="87"/>
      <c r="AF58" s="87"/>
      <c r="AG58" s="87"/>
      <c r="AH58" s="87"/>
      <c r="AI58" s="88"/>
      <c r="AJ58" s="54"/>
      <c r="AK58" s="111">
        <v>16</v>
      </c>
      <c r="AL58" s="87"/>
      <c r="AM58" s="87"/>
      <c r="AN58" s="87">
        <v>16</v>
      </c>
      <c r="AO58" s="87"/>
      <c r="AP58" s="88" t="s">
        <v>68</v>
      </c>
      <c r="AQ58" s="54">
        <v>5</v>
      </c>
      <c r="AR58" s="111"/>
      <c r="AS58" s="87"/>
      <c r="AT58" s="87"/>
      <c r="AU58" s="87"/>
      <c r="AV58" s="87"/>
      <c r="AW58" s="88"/>
      <c r="AX58" s="53"/>
    </row>
    <row r="59" spans="1:50" s="9" customFormat="1" ht="23.25">
      <c r="A59" s="426">
        <v>10</v>
      </c>
      <c r="B59" s="175" t="s">
        <v>185</v>
      </c>
      <c r="C59" s="253">
        <f t="shared" si="27"/>
        <v>28</v>
      </c>
      <c r="D59" s="176">
        <f t="shared" si="21"/>
        <v>16</v>
      </c>
      <c r="E59" s="150">
        <f t="shared" si="21"/>
        <v>12</v>
      </c>
      <c r="F59" s="150">
        <f t="shared" si="21"/>
        <v>0</v>
      </c>
      <c r="G59" s="150">
        <f t="shared" si="21"/>
        <v>0</v>
      </c>
      <c r="H59" s="177">
        <f t="shared" si="21"/>
        <v>0</v>
      </c>
      <c r="I59" s="73"/>
      <c r="J59" s="74"/>
      <c r="K59" s="74"/>
      <c r="L59" s="74"/>
      <c r="M59" s="74"/>
      <c r="N59" s="107"/>
      <c r="O59" s="54"/>
      <c r="P59" s="111"/>
      <c r="Q59" s="87"/>
      <c r="R59" s="87"/>
      <c r="S59" s="87"/>
      <c r="T59" s="87"/>
      <c r="U59" s="88"/>
      <c r="V59" s="54"/>
      <c r="W59" s="111"/>
      <c r="X59" s="87"/>
      <c r="Y59" s="87"/>
      <c r="Z59" s="87"/>
      <c r="AA59" s="87"/>
      <c r="AB59" s="88"/>
      <c r="AC59" s="54"/>
      <c r="AD59" s="111"/>
      <c r="AE59" s="87"/>
      <c r="AF59" s="87"/>
      <c r="AG59" s="87"/>
      <c r="AH59" s="87"/>
      <c r="AI59" s="88"/>
      <c r="AJ59" s="54"/>
      <c r="AK59" s="111">
        <v>16</v>
      </c>
      <c r="AL59" s="87">
        <v>12</v>
      </c>
      <c r="AM59" s="87"/>
      <c r="AN59" s="87"/>
      <c r="AO59" s="87"/>
      <c r="AP59" s="88" t="s">
        <v>68</v>
      </c>
      <c r="AQ59" s="54">
        <v>5</v>
      </c>
      <c r="AR59" s="111"/>
      <c r="AS59" s="87"/>
      <c r="AT59" s="87"/>
      <c r="AU59" s="87"/>
      <c r="AV59" s="87"/>
      <c r="AW59" s="88"/>
      <c r="AX59" s="53"/>
    </row>
    <row r="60" spans="1:50" s="9" customFormat="1" ht="23.25">
      <c r="A60" s="426">
        <v>11</v>
      </c>
      <c r="B60" s="175" t="s">
        <v>186</v>
      </c>
      <c r="C60" s="253">
        <f t="shared" si="27"/>
        <v>16</v>
      </c>
      <c r="D60" s="176">
        <f t="shared" si="21"/>
        <v>0</v>
      </c>
      <c r="E60" s="150">
        <f t="shared" si="21"/>
        <v>0</v>
      </c>
      <c r="F60" s="150">
        <f t="shared" si="21"/>
        <v>0</v>
      </c>
      <c r="G60" s="150">
        <f t="shared" si="21"/>
        <v>16</v>
      </c>
      <c r="H60" s="177">
        <f t="shared" si="21"/>
        <v>0</v>
      </c>
      <c r="I60" s="73"/>
      <c r="J60" s="74"/>
      <c r="K60" s="74"/>
      <c r="L60" s="74"/>
      <c r="M60" s="74"/>
      <c r="N60" s="107"/>
      <c r="O60" s="54"/>
      <c r="P60" s="111"/>
      <c r="Q60" s="87"/>
      <c r="R60" s="87"/>
      <c r="S60" s="87"/>
      <c r="T60" s="87"/>
      <c r="U60" s="88"/>
      <c r="V60" s="54"/>
      <c r="W60" s="111"/>
      <c r="X60" s="87"/>
      <c r="Y60" s="87"/>
      <c r="Z60" s="87"/>
      <c r="AA60" s="87"/>
      <c r="AB60" s="88"/>
      <c r="AC60" s="54"/>
      <c r="AD60" s="111"/>
      <c r="AE60" s="87"/>
      <c r="AF60" s="87"/>
      <c r="AG60" s="87"/>
      <c r="AH60" s="87"/>
      <c r="AI60" s="88"/>
      <c r="AJ60" s="54"/>
      <c r="AK60" s="111"/>
      <c r="AL60" s="87"/>
      <c r="AM60" s="87"/>
      <c r="AN60" s="87">
        <v>16</v>
      </c>
      <c r="AO60" s="87"/>
      <c r="AP60" s="88" t="s">
        <v>25</v>
      </c>
      <c r="AQ60" s="54">
        <v>2</v>
      </c>
      <c r="AR60" s="111"/>
      <c r="AS60" s="87"/>
      <c r="AT60" s="87"/>
      <c r="AU60" s="87"/>
      <c r="AV60" s="87"/>
      <c r="AW60" s="88"/>
      <c r="AX60" s="53"/>
    </row>
    <row r="61" spans="1:50" s="9" customFormat="1" ht="23.25">
      <c r="A61" s="426">
        <v>12</v>
      </c>
      <c r="B61" s="175" t="s">
        <v>187</v>
      </c>
      <c r="C61" s="253">
        <f t="shared" si="27"/>
        <v>16</v>
      </c>
      <c r="D61" s="176">
        <f t="shared" si="21"/>
        <v>0</v>
      </c>
      <c r="E61" s="150">
        <f t="shared" si="21"/>
        <v>0</v>
      </c>
      <c r="F61" s="150">
        <f t="shared" si="21"/>
        <v>0</v>
      </c>
      <c r="G61" s="150">
        <f t="shared" si="21"/>
        <v>16</v>
      </c>
      <c r="H61" s="177">
        <f t="shared" si="21"/>
        <v>0</v>
      </c>
      <c r="I61" s="73"/>
      <c r="J61" s="74"/>
      <c r="K61" s="74"/>
      <c r="L61" s="74"/>
      <c r="M61" s="74"/>
      <c r="N61" s="107"/>
      <c r="O61" s="54"/>
      <c r="P61" s="111"/>
      <c r="Q61" s="87"/>
      <c r="R61" s="87"/>
      <c r="S61" s="87"/>
      <c r="T61" s="87"/>
      <c r="U61" s="88"/>
      <c r="V61" s="54"/>
      <c r="W61" s="111"/>
      <c r="X61" s="87"/>
      <c r="Y61" s="87"/>
      <c r="Z61" s="87"/>
      <c r="AA61" s="87"/>
      <c r="AB61" s="88"/>
      <c r="AC61" s="54"/>
      <c r="AD61" s="111"/>
      <c r="AE61" s="87"/>
      <c r="AF61" s="87"/>
      <c r="AG61" s="87"/>
      <c r="AH61" s="87"/>
      <c r="AI61" s="88"/>
      <c r="AJ61" s="54"/>
      <c r="AK61" s="111"/>
      <c r="AL61" s="87"/>
      <c r="AM61" s="87"/>
      <c r="AN61" s="87"/>
      <c r="AO61" s="87"/>
      <c r="AP61" s="88"/>
      <c r="AQ61" s="54"/>
      <c r="AR61" s="111"/>
      <c r="AS61" s="87"/>
      <c r="AT61" s="87"/>
      <c r="AU61" s="87">
        <v>16</v>
      </c>
      <c r="AV61" s="87"/>
      <c r="AW61" s="88" t="s">
        <v>25</v>
      </c>
      <c r="AX61" s="53">
        <v>2</v>
      </c>
    </row>
    <row r="62" spans="1:50" s="9" customFormat="1" ht="23.25">
      <c r="A62" s="426">
        <v>13</v>
      </c>
      <c r="B62" s="175" t="s">
        <v>188</v>
      </c>
      <c r="C62" s="253">
        <f t="shared" si="27"/>
        <v>28</v>
      </c>
      <c r="D62" s="176">
        <f t="shared" si="21"/>
        <v>12</v>
      </c>
      <c r="E62" s="150">
        <f t="shared" si="21"/>
        <v>0</v>
      </c>
      <c r="F62" s="150">
        <f t="shared" si="21"/>
        <v>0</v>
      </c>
      <c r="G62" s="150">
        <f t="shared" si="21"/>
        <v>16</v>
      </c>
      <c r="H62" s="177">
        <f t="shared" si="21"/>
        <v>0</v>
      </c>
      <c r="I62" s="73"/>
      <c r="J62" s="74"/>
      <c r="K62" s="74"/>
      <c r="L62" s="74"/>
      <c r="M62" s="74"/>
      <c r="N62" s="107"/>
      <c r="O62" s="54"/>
      <c r="P62" s="111"/>
      <c r="Q62" s="87"/>
      <c r="R62" s="87"/>
      <c r="S62" s="87"/>
      <c r="T62" s="87"/>
      <c r="U62" s="88"/>
      <c r="V62" s="54"/>
      <c r="W62" s="111"/>
      <c r="X62" s="87"/>
      <c r="Y62" s="87"/>
      <c r="Z62" s="87"/>
      <c r="AA62" s="87"/>
      <c r="AB62" s="88"/>
      <c r="AC62" s="54"/>
      <c r="AD62" s="111"/>
      <c r="AE62" s="87"/>
      <c r="AF62" s="87"/>
      <c r="AG62" s="87"/>
      <c r="AH62" s="87"/>
      <c r="AI62" s="88"/>
      <c r="AJ62" s="54"/>
      <c r="AK62" s="111"/>
      <c r="AL62" s="87"/>
      <c r="AM62" s="87"/>
      <c r="AN62" s="87"/>
      <c r="AO62" s="87"/>
      <c r="AP62" s="88"/>
      <c r="AQ62" s="54"/>
      <c r="AR62" s="111">
        <v>12</v>
      </c>
      <c r="AS62" s="87"/>
      <c r="AT62" s="87"/>
      <c r="AU62" s="87">
        <v>16</v>
      </c>
      <c r="AV62" s="87"/>
      <c r="AW62" s="88" t="s">
        <v>68</v>
      </c>
      <c r="AX62" s="53">
        <v>6</v>
      </c>
    </row>
    <row r="63" spans="1:50" s="9" customFormat="1" ht="23.25">
      <c r="A63" s="426">
        <v>14</v>
      </c>
      <c r="B63" s="427" t="s">
        <v>189</v>
      </c>
      <c r="C63" s="253">
        <f t="shared" si="27"/>
        <v>28</v>
      </c>
      <c r="D63" s="176">
        <f t="shared" si="21"/>
        <v>12</v>
      </c>
      <c r="E63" s="150">
        <f t="shared" si="21"/>
        <v>16</v>
      </c>
      <c r="F63" s="150">
        <f t="shared" si="21"/>
        <v>0</v>
      </c>
      <c r="G63" s="150">
        <f t="shared" si="21"/>
        <v>0</v>
      </c>
      <c r="H63" s="177">
        <f t="shared" si="21"/>
        <v>0</v>
      </c>
      <c r="I63" s="55"/>
      <c r="J63" s="56"/>
      <c r="K63" s="56"/>
      <c r="L63" s="56"/>
      <c r="M63" s="56"/>
      <c r="N63" s="57"/>
      <c r="O63" s="54"/>
      <c r="P63" s="58"/>
      <c r="Q63" s="59"/>
      <c r="R63" s="59"/>
      <c r="S63" s="59"/>
      <c r="T63" s="59"/>
      <c r="U63" s="60"/>
      <c r="V63" s="54"/>
      <c r="W63" s="111"/>
      <c r="X63" s="87"/>
      <c r="Y63" s="87"/>
      <c r="Z63" s="87"/>
      <c r="AA63" s="87"/>
      <c r="AB63" s="88"/>
      <c r="AC63" s="54"/>
      <c r="AD63" s="111">
        <v>12</v>
      </c>
      <c r="AE63" s="87">
        <v>16</v>
      </c>
      <c r="AF63" s="87"/>
      <c r="AG63" s="87"/>
      <c r="AH63" s="87"/>
      <c r="AI63" s="88" t="s">
        <v>68</v>
      </c>
      <c r="AJ63" s="54">
        <v>4</v>
      </c>
      <c r="AK63" s="111"/>
      <c r="AL63" s="87"/>
      <c r="AM63" s="87"/>
      <c r="AN63" s="87"/>
      <c r="AO63" s="87"/>
      <c r="AP63" s="88"/>
      <c r="AQ63" s="54"/>
      <c r="AR63" s="111"/>
      <c r="AS63" s="87"/>
      <c r="AT63" s="87"/>
      <c r="AU63" s="87"/>
      <c r="AV63" s="87"/>
      <c r="AW63" s="88"/>
      <c r="AX63" s="53"/>
    </row>
    <row r="64" spans="1:50" s="9" customFormat="1" ht="23.25">
      <c r="A64" s="426">
        <v>15</v>
      </c>
      <c r="B64" s="428" t="s">
        <v>190</v>
      </c>
      <c r="C64" s="253">
        <f t="shared" si="27"/>
        <v>32</v>
      </c>
      <c r="D64" s="176">
        <f t="shared" si="21"/>
        <v>16</v>
      </c>
      <c r="E64" s="150">
        <f t="shared" si="21"/>
        <v>16</v>
      </c>
      <c r="F64" s="150">
        <f t="shared" si="21"/>
        <v>0</v>
      </c>
      <c r="G64" s="150">
        <f t="shared" si="21"/>
        <v>0</v>
      </c>
      <c r="H64" s="177">
        <f t="shared" si="21"/>
        <v>0</v>
      </c>
      <c r="I64" s="55"/>
      <c r="J64" s="56"/>
      <c r="K64" s="56"/>
      <c r="L64" s="56"/>
      <c r="M64" s="56"/>
      <c r="N64" s="57"/>
      <c r="O64" s="54"/>
      <c r="P64" s="58"/>
      <c r="Q64" s="59"/>
      <c r="R64" s="59"/>
      <c r="S64" s="59"/>
      <c r="T64" s="59"/>
      <c r="U64" s="60"/>
      <c r="V64" s="54"/>
      <c r="W64" s="111"/>
      <c r="X64" s="87"/>
      <c r="Y64" s="87"/>
      <c r="Z64" s="87"/>
      <c r="AA64" s="87"/>
      <c r="AB64" s="88"/>
      <c r="AC64" s="54"/>
      <c r="AD64" s="111"/>
      <c r="AE64" s="87"/>
      <c r="AF64" s="87"/>
      <c r="AG64" s="87"/>
      <c r="AH64" s="87"/>
      <c r="AI64" s="88"/>
      <c r="AJ64" s="54"/>
      <c r="AK64" s="111">
        <v>16</v>
      </c>
      <c r="AL64" s="87">
        <v>16</v>
      </c>
      <c r="AM64" s="87"/>
      <c r="AN64" s="87"/>
      <c r="AO64" s="87"/>
      <c r="AP64" s="88" t="s">
        <v>25</v>
      </c>
      <c r="AQ64" s="54">
        <v>6</v>
      </c>
      <c r="AR64" s="111"/>
      <c r="AS64" s="87"/>
      <c r="AT64" s="87"/>
      <c r="AU64" s="87"/>
      <c r="AV64" s="87"/>
      <c r="AW64" s="88"/>
      <c r="AX64" s="53"/>
    </row>
    <row r="65" spans="1:50" s="9" customFormat="1" ht="23.25">
      <c r="A65" s="426">
        <v>16</v>
      </c>
      <c r="B65" s="175" t="s">
        <v>191</v>
      </c>
      <c r="C65" s="253">
        <f>SUM(D65:H65)</f>
        <v>28</v>
      </c>
      <c r="D65" s="176">
        <f aca="true" t="shared" si="28" ref="D65:H68">I65+P65+W65+AD65+AK65+AR65</f>
        <v>12</v>
      </c>
      <c r="E65" s="150">
        <f t="shared" si="28"/>
        <v>0</v>
      </c>
      <c r="F65" s="150">
        <f t="shared" si="28"/>
        <v>0</v>
      </c>
      <c r="G65" s="150">
        <f t="shared" si="28"/>
        <v>16</v>
      </c>
      <c r="H65" s="177">
        <f t="shared" si="28"/>
        <v>0</v>
      </c>
      <c r="I65" s="55"/>
      <c r="J65" s="56"/>
      <c r="K65" s="56"/>
      <c r="L65" s="56"/>
      <c r="M65" s="56"/>
      <c r="N65" s="57"/>
      <c r="O65" s="54"/>
      <c r="P65" s="58"/>
      <c r="Q65" s="59"/>
      <c r="R65" s="59"/>
      <c r="S65" s="59"/>
      <c r="T65" s="59"/>
      <c r="U65" s="60"/>
      <c r="V65" s="54"/>
      <c r="W65" s="111"/>
      <c r="X65" s="87"/>
      <c r="Y65" s="87"/>
      <c r="Z65" s="87"/>
      <c r="AA65" s="87"/>
      <c r="AB65" s="88"/>
      <c r="AC65" s="54"/>
      <c r="AD65" s="111">
        <v>12</v>
      </c>
      <c r="AE65" s="87"/>
      <c r="AF65" s="87"/>
      <c r="AG65" s="87">
        <v>16</v>
      </c>
      <c r="AH65" s="87"/>
      <c r="AI65" s="88" t="s">
        <v>25</v>
      </c>
      <c r="AJ65" s="54">
        <v>2</v>
      </c>
      <c r="AK65" s="111"/>
      <c r="AL65" s="87"/>
      <c r="AM65" s="87"/>
      <c r="AN65" s="87"/>
      <c r="AO65" s="87"/>
      <c r="AP65" s="88"/>
      <c r="AQ65" s="54"/>
      <c r="AR65" s="111"/>
      <c r="AS65" s="87"/>
      <c r="AT65" s="87"/>
      <c r="AU65" s="87"/>
      <c r="AV65" s="87"/>
      <c r="AW65" s="88"/>
      <c r="AX65" s="53"/>
    </row>
    <row r="66" spans="1:50" s="9" customFormat="1" ht="23.25">
      <c r="A66" s="426">
        <v>17</v>
      </c>
      <c r="B66" s="175" t="s">
        <v>234</v>
      </c>
      <c r="C66" s="253">
        <f>SUM(D66:H66)</f>
        <v>24</v>
      </c>
      <c r="D66" s="176">
        <f t="shared" si="28"/>
        <v>12</v>
      </c>
      <c r="E66" s="150">
        <f t="shared" si="28"/>
        <v>12</v>
      </c>
      <c r="F66" s="150">
        <f t="shared" si="28"/>
        <v>0</v>
      </c>
      <c r="G66" s="150">
        <f t="shared" si="28"/>
        <v>0</v>
      </c>
      <c r="H66" s="177">
        <f t="shared" si="28"/>
        <v>0</v>
      </c>
      <c r="I66" s="55"/>
      <c r="J66" s="56"/>
      <c r="K66" s="56"/>
      <c r="L66" s="56"/>
      <c r="M66" s="56"/>
      <c r="N66" s="57"/>
      <c r="O66" s="54"/>
      <c r="P66" s="58"/>
      <c r="Q66" s="59"/>
      <c r="R66" s="59"/>
      <c r="S66" s="59"/>
      <c r="T66" s="59"/>
      <c r="U66" s="60"/>
      <c r="V66" s="54"/>
      <c r="W66" s="111"/>
      <c r="X66" s="87"/>
      <c r="Y66" s="87"/>
      <c r="Z66" s="87"/>
      <c r="AA66" s="87"/>
      <c r="AB66" s="88"/>
      <c r="AC66" s="54"/>
      <c r="AD66" s="111"/>
      <c r="AE66" s="87"/>
      <c r="AF66" s="87"/>
      <c r="AG66" s="87"/>
      <c r="AH66" s="87"/>
      <c r="AI66" s="88"/>
      <c r="AJ66" s="54"/>
      <c r="AK66" s="111"/>
      <c r="AL66" s="87"/>
      <c r="AM66" s="87"/>
      <c r="AN66" s="87"/>
      <c r="AO66" s="87"/>
      <c r="AP66" s="88"/>
      <c r="AQ66" s="54"/>
      <c r="AR66" s="111">
        <v>12</v>
      </c>
      <c r="AS66" s="87">
        <v>12</v>
      </c>
      <c r="AT66" s="87"/>
      <c r="AU66" s="87"/>
      <c r="AV66" s="87"/>
      <c r="AW66" s="88" t="s">
        <v>25</v>
      </c>
      <c r="AX66" s="53">
        <v>3</v>
      </c>
    </row>
    <row r="67" spans="1:50" s="9" customFormat="1" ht="23.25">
      <c r="A67" s="447">
        <v>18</v>
      </c>
      <c r="B67" s="448" t="s">
        <v>193</v>
      </c>
      <c r="C67" s="253">
        <f>SUM(D67:H67)</f>
        <v>28</v>
      </c>
      <c r="D67" s="176">
        <f t="shared" si="28"/>
        <v>12</v>
      </c>
      <c r="E67" s="150">
        <f t="shared" si="28"/>
        <v>0</v>
      </c>
      <c r="F67" s="150">
        <f t="shared" si="28"/>
        <v>0</v>
      </c>
      <c r="G67" s="150">
        <f t="shared" si="28"/>
        <v>16</v>
      </c>
      <c r="H67" s="177">
        <f t="shared" si="28"/>
        <v>0</v>
      </c>
      <c r="I67" s="241"/>
      <c r="J67" s="89"/>
      <c r="K67" s="89"/>
      <c r="L67" s="89"/>
      <c r="M67" s="89"/>
      <c r="N67" s="408"/>
      <c r="O67" s="409"/>
      <c r="P67" s="410"/>
      <c r="Q67" s="411"/>
      <c r="R67" s="411"/>
      <c r="S67" s="411"/>
      <c r="T67" s="411"/>
      <c r="U67" s="412"/>
      <c r="V67" s="409"/>
      <c r="W67" s="444"/>
      <c r="X67" s="411"/>
      <c r="Y67" s="411"/>
      <c r="Z67" s="411"/>
      <c r="AA67" s="411"/>
      <c r="AB67" s="445"/>
      <c r="AC67" s="409"/>
      <c r="AD67" s="101"/>
      <c r="AE67" s="76"/>
      <c r="AF67" s="76"/>
      <c r="AG67" s="76"/>
      <c r="AH67" s="76"/>
      <c r="AI67" s="77"/>
      <c r="AJ67" s="409"/>
      <c r="AK67" s="444"/>
      <c r="AL67" s="411"/>
      <c r="AM67" s="411"/>
      <c r="AN67" s="411"/>
      <c r="AO67" s="411"/>
      <c r="AP67" s="412"/>
      <c r="AQ67" s="409"/>
      <c r="AR67" s="444">
        <v>12</v>
      </c>
      <c r="AS67" s="411"/>
      <c r="AT67" s="411"/>
      <c r="AU67" s="411">
        <v>16</v>
      </c>
      <c r="AV67" s="411"/>
      <c r="AW67" s="445" t="s">
        <v>25</v>
      </c>
      <c r="AX67" s="226">
        <v>3</v>
      </c>
    </row>
    <row r="68" spans="1:50" s="9" customFormat="1" ht="24" thickBot="1">
      <c r="A68" s="222">
        <v>19</v>
      </c>
      <c r="B68" s="406" t="s">
        <v>78</v>
      </c>
      <c r="C68" s="429">
        <f>SUM(D68:H68)</f>
        <v>12</v>
      </c>
      <c r="D68" s="182">
        <f t="shared" si="28"/>
        <v>0</v>
      </c>
      <c r="E68" s="156">
        <f t="shared" si="28"/>
        <v>0</v>
      </c>
      <c r="F68" s="156">
        <f t="shared" si="28"/>
        <v>0</v>
      </c>
      <c r="G68" s="156">
        <f t="shared" si="28"/>
        <v>12</v>
      </c>
      <c r="H68" s="183">
        <f t="shared" si="28"/>
        <v>0</v>
      </c>
      <c r="I68" s="434"/>
      <c r="J68" s="56"/>
      <c r="K68" s="56"/>
      <c r="L68" s="56"/>
      <c r="M68" s="56"/>
      <c r="N68" s="82"/>
      <c r="O68" s="102"/>
      <c r="P68" s="55"/>
      <c r="Q68" s="56"/>
      <c r="R68" s="56"/>
      <c r="S68" s="56"/>
      <c r="T68" s="56"/>
      <c r="U68" s="82"/>
      <c r="V68" s="102"/>
      <c r="W68" s="55"/>
      <c r="X68" s="56"/>
      <c r="Y68" s="56"/>
      <c r="Z68" s="56">
        <v>12</v>
      </c>
      <c r="AA68" s="56"/>
      <c r="AB68" s="82" t="s">
        <v>25</v>
      </c>
      <c r="AC68" s="102">
        <v>1</v>
      </c>
      <c r="AD68" s="81"/>
      <c r="AE68" s="56"/>
      <c r="AF68" s="56"/>
      <c r="AG68" s="56"/>
      <c r="AH68" s="56"/>
      <c r="AI68" s="82"/>
      <c r="AJ68" s="83"/>
      <c r="AK68" s="81"/>
      <c r="AL68" s="56"/>
      <c r="AM68" s="56"/>
      <c r="AN68" s="56"/>
      <c r="AO68" s="56"/>
      <c r="AP68" s="82"/>
      <c r="AQ68" s="83"/>
      <c r="AR68" s="81"/>
      <c r="AS68" s="56"/>
      <c r="AT68" s="56"/>
      <c r="AU68" s="56"/>
      <c r="AV68" s="56"/>
      <c r="AW68" s="57"/>
      <c r="AX68" s="178"/>
    </row>
    <row r="69" spans="1:50" s="9" customFormat="1" ht="24" thickBot="1">
      <c r="A69" s="224"/>
      <c r="B69" s="224"/>
      <c r="C69" s="192"/>
      <c r="D69" s="192"/>
      <c r="E69" s="192"/>
      <c r="F69" s="192"/>
      <c r="G69" s="192"/>
      <c r="H69" s="192"/>
      <c r="I69" s="100"/>
      <c r="J69" s="100"/>
      <c r="K69" s="100"/>
      <c r="L69" s="100"/>
      <c r="M69" s="100"/>
      <c r="N69" s="100"/>
      <c r="O69" s="192"/>
      <c r="P69" s="77"/>
      <c r="Q69" s="77"/>
      <c r="R69" s="77"/>
      <c r="S69" s="77"/>
      <c r="T69" s="77"/>
      <c r="U69" s="77"/>
      <c r="V69" s="192"/>
      <c r="W69" s="77"/>
      <c r="X69" s="77"/>
      <c r="Y69" s="77"/>
      <c r="Z69" s="77"/>
      <c r="AA69" s="77"/>
      <c r="AB69" s="77"/>
      <c r="AC69" s="192"/>
      <c r="AD69" s="77"/>
      <c r="AE69" s="77"/>
      <c r="AF69" s="77"/>
      <c r="AG69" s="77"/>
      <c r="AH69" s="77"/>
      <c r="AI69" s="192"/>
      <c r="AJ69" s="192"/>
      <c r="AK69" s="77"/>
      <c r="AL69" s="77"/>
      <c r="AM69" s="77"/>
      <c r="AN69" s="77"/>
      <c r="AO69" s="77"/>
      <c r="AP69" s="192"/>
      <c r="AQ69" s="192"/>
      <c r="AR69" s="77"/>
      <c r="AS69" s="77"/>
      <c r="AT69" s="77"/>
      <c r="AU69" s="77"/>
      <c r="AV69" s="77"/>
      <c r="AW69" s="77"/>
      <c r="AX69" s="192"/>
    </row>
    <row r="70" spans="1:50" s="9" customFormat="1" ht="23.25" thickBot="1">
      <c r="A70" s="213" t="s">
        <v>175</v>
      </c>
      <c r="B70" s="398" t="s">
        <v>204</v>
      </c>
      <c r="C70" s="161">
        <f>SUM(C71:C71)</f>
        <v>48</v>
      </c>
      <c r="D70" s="162">
        <f>I70+P70+W70+AD70+AK70+AR70</f>
        <v>48</v>
      </c>
      <c r="E70" s="163">
        <f>J70+Q70+X70+AE70+AL70+AS70</f>
        <v>0</v>
      </c>
      <c r="F70" s="163">
        <f aca="true" t="shared" si="29" ref="F70:H71">K70+R70+Y70+AF70+AM70+AT70</f>
        <v>0</v>
      </c>
      <c r="G70" s="163">
        <f t="shared" si="29"/>
        <v>0</v>
      </c>
      <c r="H70" s="164">
        <f t="shared" si="29"/>
        <v>0</v>
      </c>
      <c r="I70" s="162">
        <f>SUM(I71:I71)</f>
        <v>0</v>
      </c>
      <c r="J70" s="162">
        <f>SUM(J71:J71)</f>
        <v>0</v>
      </c>
      <c r="K70" s="162">
        <f>SUM(K71:K71)</f>
        <v>0</v>
      </c>
      <c r="L70" s="162">
        <f>SUM(L71:L71)</f>
        <v>0</v>
      </c>
      <c r="M70" s="162">
        <f>SUM(M71:M71)</f>
        <v>0</v>
      </c>
      <c r="N70" s="162">
        <f>COUNTIF(N71:N71,"E")</f>
        <v>0</v>
      </c>
      <c r="O70" s="162">
        <f aca="true" t="shared" si="30" ref="O70:T70">SUM(O71:O71)</f>
        <v>0</v>
      </c>
      <c r="P70" s="162">
        <f t="shared" si="30"/>
        <v>0</v>
      </c>
      <c r="Q70" s="162">
        <f t="shared" si="30"/>
        <v>0</v>
      </c>
      <c r="R70" s="162">
        <f t="shared" si="30"/>
        <v>0</v>
      </c>
      <c r="S70" s="162">
        <f t="shared" si="30"/>
        <v>0</v>
      </c>
      <c r="T70" s="162">
        <f t="shared" si="30"/>
        <v>0</v>
      </c>
      <c r="U70" s="162">
        <f>COUNTIF(U71:U71,"E")</f>
        <v>0</v>
      </c>
      <c r="V70" s="162">
        <f aca="true" t="shared" si="31" ref="V70:AA70">SUM(V71:V71)</f>
        <v>0</v>
      </c>
      <c r="W70" s="162">
        <f t="shared" si="31"/>
        <v>16</v>
      </c>
      <c r="X70" s="162">
        <f t="shared" si="31"/>
        <v>0</v>
      </c>
      <c r="Y70" s="162">
        <f t="shared" si="31"/>
        <v>0</v>
      </c>
      <c r="Z70" s="162">
        <f t="shared" si="31"/>
        <v>0</v>
      </c>
      <c r="AA70" s="162">
        <f t="shared" si="31"/>
        <v>0</v>
      </c>
      <c r="AB70" s="162">
        <f>COUNTIF(AB71:AB71,"E")</f>
        <v>0</v>
      </c>
      <c r="AC70" s="162">
        <f aca="true" t="shared" si="32" ref="AC70:AH70">SUM(AC71:AC71)</f>
        <v>2</v>
      </c>
      <c r="AD70" s="162">
        <f t="shared" si="32"/>
        <v>16</v>
      </c>
      <c r="AE70" s="162">
        <f t="shared" si="32"/>
        <v>0</v>
      </c>
      <c r="AF70" s="162">
        <f t="shared" si="32"/>
        <v>0</v>
      </c>
      <c r="AG70" s="162">
        <f t="shared" si="32"/>
        <v>0</v>
      </c>
      <c r="AH70" s="162">
        <f t="shared" si="32"/>
        <v>0</v>
      </c>
      <c r="AI70" s="162">
        <f>COUNTIF(AI71:AI71,"E")</f>
        <v>0</v>
      </c>
      <c r="AJ70" s="162">
        <f aca="true" t="shared" si="33" ref="AJ70:AO70">SUM(AJ71:AJ71)</f>
        <v>2</v>
      </c>
      <c r="AK70" s="162">
        <f t="shared" si="33"/>
        <v>16</v>
      </c>
      <c r="AL70" s="162">
        <f t="shared" si="33"/>
        <v>0</v>
      </c>
      <c r="AM70" s="162">
        <f t="shared" si="33"/>
        <v>0</v>
      </c>
      <c r="AN70" s="162">
        <f t="shared" si="33"/>
        <v>0</v>
      </c>
      <c r="AO70" s="162">
        <f t="shared" si="33"/>
        <v>0</v>
      </c>
      <c r="AP70" s="162">
        <f>COUNTIF(AP71:AP71,"E")</f>
        <v>0</v>
      </c>
      <c r="AQ70" s="162">
        <f aca="true" t="shared" si="34" ref="AQ70:AV70">SUM(AQ71:AQ71)</f>
        <v>2</v>
      </c>
      <c r="AR70" s="162">
        <f t="shared" si="34"/>
        <v>0</v>
      </c>
      <c r="AS70" s="162">
        <f t="shared" si="34"/>
        <v>0</v>
      </c>
      <c r="AT70" s="162">
        <f t="shared" si="34"/>
        <v>0</v>
      </c>
      <c r="AU70" s="162">
        <f t="shared" si="34"/>
        <v>0</v>
      </c>
      <c r="AV70" s="162">
        <f t="shared" si="34"/>
        <v>0</v>
      </c>
      <c r="AW70" s="162">
        <f>COUNTIF(AW71:AW71,"E")</f>
        <v>0</v>
      </c>
      <c r="AX70" s="162">
        <f>SUM(AX71:AX71)</f>
        <v>0</v>
      </c>
    </row>
    <row r="71" spans="1:50" s="9" customFormat="1" ht="23.25">
      <c r="A71" s="414">
        <v>1</v>
      </c>
      <c r="B71" s="413" t="s">
        <v>212</v>
      </c>
      <c r="C71" s="421">
        <f>SUM(D71:H71)</f>
        <v>48</v>
      </c>
      <c r="D71" s="169">
        <f>I71+P71+W71+AD71+AK71+AR71</f>
        <v>48</v>
      </c>
      <c r="E71" s="170">
        <f>J71+Q71+X71+AE71+AL71+AS71</f>
        <v>0</v>
      </c>
      <c r="F71" s="170">
        <f t="shared" si="29"/>
        <v>0</v>
      </c>
      <c r="G71" s="170">
        <f t="shared" si="29"/>
        <v>0</v>
      </c>
      <c r="H71" s="171">
        <f t="shared" si="29"/>
        <v>0</v>
      </c>
      <c r="I71" s="73"/>
      <c r="J71" s="73"/>
      <c r="K71" s="73"/>
      <c r="L71" s="74"/>
      <c r="M71" s="74"/>
      <c r="N71" s="107"/>
      <c r="O71" s="72"/>
      <c r="P71" s="73"/>
      <c r="Q71" s="73"/>
      <c r="R71" s="73"/>
      <c r="S71" s="74"/>
      <c r="T71" s="74"/>
      <c r="U71" s="107"/>
      <c r="V71" s="72"/>
      <c r="W71" s="73">
        <v>16</v>
      </c>
      <c r="X71" s="73"/>
      <c r="Y71" s="73"/>
      <c r="Z71" s="74"/>
      <c r="AA71" s="74"/>
      <c r="AB71" s="107" t="s">
        <v>25</v>
      </c>
      <c r="AC71" s="72">
        <v>2</v>
      </c>
      <c r="AD71" s="73">
        <v>16</v>
      </c>
      <c r="AE71" s="73"/>
      <c r="AF71" s="73"/>
      <c r="AG71" s="74"/>
      <c r="AH71" s="74"/>
      <c r="AI71" s="107" t="s">
        <v>25</v>
      </c>
      <c r="AJ71" s="72">
        <v>2</v>
      </c>
      <c r="AK71" s="73">
        <v>16</v>
      </c>
      <c r="AL71" s="73"/>
      <c r="AM71" s="73"/>
      <c r="AN71" s="74"/>
      <c r="AO71" s="74"/>
      <c r="AP71" s="107" t="s">
        <v>25</v>
      </c>
      <c r="AQ71" s="72">
        <v>2</v>
      </c>
      <c r="AR71" s="73"/>
      <c r="AS71" s="73"/>
      <c r="AT71" s="73"/>
      <c r="AU71" s="74"/>
      <c r="AV71" s="74"/>
      <c r="AW71" s="107"/>
      <c r="AX71" s="72"/>
    </row>
    <row r="72" s="9" customFormat="1" ht="18.75"/>
    <row r="73" spans="1:50" s="9" customFormat="1" ht="24" thickBot="1">
      <c r="A73" s="192"/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77"/>
      <c r="Q73" s="77"/>
      <c r="R73" s="77"/>
      <c r="S73" s="77"/>
      <c r="T73" s="77"/>
      <c r="U73" s="77"/>
      <c r="V73" s="192"/>
      <c r="W73" s="77"/>
      <c r="X73" s="77"/>
      <c r="Y73" s="77"/>
      <c r="Z73" s="77"/>
      <c r="AA73" s="77"/>
      <c r="AB73" s="77"/>
      <c r="AC73" s="192"/>
      <c r="AD73" s="77"/>
      <c r="AE73" s="77"/>
      <c r="AF73" s="77"/>
      <c r="AG73" s="77"/>
      <c r="AH73" s="77"/>
      <c r="AI73" s="77"/>
      <c r="AJ73" s="192"/>
      <c r="AK73" s="77"/>
      <c r="AL73" s="77"/>
      <c r="AM73" s="77"/>
      <c r="AN73" s="100"/>
      <c r="AO73" s="77"/>
      <c r="AP73" s="77"/>
      <c r="AQ73" s="192"/>
      <c r="AR73" s="77"/>
      <c r="AS73" s="77"/>
      <c r="AT73" s="77"/>
      <c r="AU73" s="77"/>
      <c r="AV73" s="77"/>
      <c r="AW73" s="77"/>
      <c r="AX73" s="192"/>
    </row>
    <row r="74" spans="1:50" s="9" customFormat="1" ht="24" thickBot="1">
      <c r="A74" s="159" t="s">
        <v>68</v>
      </c>
      <c r="B74" s="235" t="s">
        <v>34</v>
      </c>
      <c r="C74" s="161">
        <f>SUM(D74:H74)</f>
        <v>480</v>
      </c>
      <c r="D74" s="282">
        <f aca="true" t="shared" si="35" ref="D74:H78">I74+P74+W74+AD74+AK74+AR74</f>
        <v>0</v>
      </c>
      <c r="E74" s="283">
        <f t="shared" si="35"/>
        <v>0</v>
      </c>
      <c r="F74" s="283">
        <f t="shared" si="35"/>
        <v>0</v>
      </c>
      <c r="G74" s="283">
        <f t="shared" si="35"/>
        <v>0</v>
      </c>
      <c r="H74" s="164">
        <f t="shared" si="35"/>
        <v>480</v>
      </c>
      <c r="I74" s="284">
        <f>SUM(I75:I78)</f>
        <v>0</v>
      </c>
      <c r="J74" s="284">
        <f>SUM(J75:J78)</f>
        <v>0</v>
      </c>
      <c r="K74" s="284">
        <f>SUM(K75:K78)</f>
        <v>0</v>
      </c>
      <c r="L74" s="284">
        <f>SUM(L75:L78)</f>
        <v>0</v>
      </c>
      <c r="M74" s="284">
        <f>SUM(M75:M78)</f>
        <v>0</v>
      </c>
      <c r="N74" s="165">
        <f>COUNTIF(N75:N78,"E")</f>
        <v>0</v>
      </c>
      <c r="O74" s="285">
        <f aca="true" t="shared" si="36" ref="O74:T74">SUM(O75:O78)</f>
        <v>0</v>
      </c>
      <c r="P74" s="284">
        <f t="shared" si="36"/>
        <v>0</v>
      </c>
      <c r="Q74" s="284">
        <f t="shared" si="36"/>
        <v>0</v>
      </c>
      <c r="R74" s="284">
        <f t="shared" si="36"/>
        <v>0</v>
      </c>
      <c r="S74" s="284">
        <f t="shared" si="36"/>
        <v>0</v>
      </c>
      <c r="T74" s="284">
        <f t="shared" si="36"/>
        <v>80</v>
      </c>
      <c r="U74" s="165">
        <f>COUNTIF(U75:U78,"E")</f>
        <v>0</v>
      </c>
      <c r="V74" s="285">
        <f aca="true" t="shared" si="37" ref="V74:AA74">SUM(V75:V78)</f>
        <v>3</v>
      </c>
      <c r="W74" s="284">
        <f t="shared" si="37"/>
        <v>0</v>
      </c>
      <c r="X74" s="284">
        <f t="shared" si="37"/>
        <v>0</v>
      </c>
      <c r="Y74" s="284">
        <f t="shared" si="37"/>
        <v>0</v>
      </c>
      <c r="Z74" s="284">
        <f t="shared" si="37"/>
        <v>0</v>
      </c>
      <c r="AA74" s="284">
        <f t="shared" si="37"/>
        <v>80</v>
      </c>
      <c r="AB74" s="165">
        <f>COUNTIF(AB75:AB78,"E")</f>
        <v>0</v>
      </c>
      <c r="AC74" s="285">
        <f>SUM(AC75:AC78)</f>
        <v>3</v>
      </c>
      <c r="AD74" s="284">
        <f>SUM(AD78:AD79)</f>
        <v>0</v>
      </c>
      <c r="AE74" s="284">
        <f>SUM(AE78:AE79)</f>
        <v>0</v>
      </c>
      <c r="AF74" s="284">
        <f>SUM(AF78:AF79)</f>
        <v>0</v>
      </c>
      <c r="AG74" s="284">
        <f>SUM(AG78:AG79)</f>
        <v>0</v>
      </c>
      <c r="AH74" s="284">
        <f>SUM(AH75:AH79)</f>
        <v>160</v>
      </c>
      <c r="AI74" s="284">
        <f>SUM(AI78:AI79)</f>
        <v>0</v>
      </c>
      <c r="AJ74" s="285">
        <f>SUM(AJ75:AJ78)</f>
        <v>5</v>
      </c>
      <c r="AK74" s="284">
        <f>SUM(AK78:AK79)</f>
        <v>0</v>
      </c>
      <c r="AL74" s="284">
        <f>SUM(AL78:AL79)</f>
        <v>0</v>
      </c>
      <c r="AM74" s="284">
        <f>SUM(AM78:AM79)</f>
        <v>0</v>
      </c>
      <c r="AN74" s="284">
        <f>SUM(AN78:AN79)</f>
        <v>0</v>
      </c>
      <c r="AO74" s="284">
        <f>SUM(AO75:AO79)</f>
        <v>80</v>
      </c>
      <c r="AP74" s="284">
        <f>SUM(AP78:AP79)</f>
        <v>0</v>
      </c>
      <c r="AQ74" s="285">
        <f>SUM(AQ75:AQ78)</f>
        <v>3</v>
      </c>
      <c r="AR74" s="284">
        <f>SUM(AR78:AR79)</f>
        <v>0</v>
      </c>
      <c r="AS74" s="284">
        <f>SUM(AS78:AS79)</f>
        <v>0</v>
      </c>
      <c r="AT74" s="284">
        <f>SUM(AT78:AT79)</f>
        <v>0</v>
      </c>
      <c r="AU74" s="284">
        <f>SUM(AU75:AU79)</f>
        <v>0</v>
      </c>
      <c r="AV74" s="284">
        <f>SUM(AV75:AV79)</f>
        <v>80</v>
      </c>
      <c r="AW74" s="284">
        <f>SUM(AW78:AW79)</f>
        <v>0</v>
      </c>
      <c r="AX74" s="286">
        <f>SUM(AX75:AX78)</f>
        <v>3</v>
      </c>
    </row>
    <row r="75" spans="1:50" s="9" customFormat="1" ht="23.25">
      <c r="A75" s="254">
        <v>1</v>
      </c>
      <c r="B75" s="167" t="s">
        <v>114</v>
      </c>
      <c r="C75" s="421">
        <f>SUM(D75:H75)</f>
        <v>80</v>
      </c>
      <c r="D75" s="169">
        <f t="shared" si="35"/>
        <v>0</v>
      </c>
      <c r="E75" s="170">
        <f t="shared" si="35"/>
        <v>0</v>
      </c>
      <c r="F75" s="170">
        <f t="shared" si="35"/>
        <v>0</v>
      </c>
      <c r="G75" s="170">
        <f t="shared" si="35"/>
        <v>0</v>
      </c>
      <c r="H75" s="171">
        <f t="shared" si="35"/>
        <v>80</v>
      </c>
      <c r="I75" s="73"/>
      <c r="J75" s="74"/>
      <c r="K75" s="74"/>
      <c r="L75" s="74"/>
      <c r="M75" s="74"/>
      <c r="N75" s="172"/>
      <c r="O75" s="72"/>
      <c r="P75" s="111"/>
      <c r="Q75" s="87"/>
      <c r="R75" s="87"/>
      <c r="S75" s="268"/>
      <c r="T75" s="87">
        <v>80</v>
      </c>
      <c r="U75" s="173" t="s">
        <v>25</v>
      </c>
      <c r="V75" s="72">
        <v>3</v>
      </c>
      <c r="W75" s="111"/>
      <c r="X75" s="87"/>
      <c r="Y75" s="87"/>
      <c r="Z75" s="87"/>
      <c r="AA75" s="87"/>
      <c r="AB75" s="173"/>
      <c r="AC75" s="72"/>
      <c r="AD75" s="111"/>
      <c r="AE75" s="87"/>
      <c r="AF75" s="87"/>
      <c r="AG75" s="87"/>
      <c r="AH75" s="87"/>
      <c r="AI75" s="173"/>
      <c r="AJ75" s="72"/>
      <c r="AK75" s="111"/>
      <c r="AL75" s="87"/>
      <c r="AM75" s="87"/>
      <c r="AN75" s="87"/>
      <c r="AO75" s="87"/>
      <c r="AP75" s="173"/>
      <c r="AQ75" s="72"/>
      <c r="AR75" s="111"/>
      <c r="AS75" s="87"/>
      <c r="AT75" s="87"/>
      <c r="AU75" s="87"/>
      <c r="AV75" s="87"/>
      <c r="AW75" s="173"/>
      <c r="AX75" s="71"/>
    </row>
    <row r="76" spans="1:50" s="9" customFormat="1" ht="23.25">
      <c r="A76" s="255">
        <v>2</v>
      </c>
      <c r="B76" s="175" t="s">
        <v>115</v>
      </c>
      <c r="C76" s="421">
        <f>SUM(D76:H76)</f>
        <v>80</v>
      </c>
      <c r="D76" s="169">
        <f t="shared" si="35"/>
        <v>0</v>
      </c>
      <c r="E76" s="170">
        <f t="shared" si="35"/>
        <v>0</v>
      </c>
      <c r="F76" s="170">
        <f t="shared" si="35"/>
        <v>0</v>
      </c>
      <c r="G76" s="170">
        <f t="shared" si="35"/>
        <v>0</v>
      </c>
      <c r="H76" s="171">
        <f t="shared" si="35"/>
        <v>80</v>
      </c>
      <c r="I76" s="55"/>
      <c r="J76" s="56"/>
      <c r="K76" s="56"/>
      <c r="L76" s="56"/>
      <c r="M76" s="56"/>
      <c r="N76" s="57"/>
      <c r="O76" s="54"/>
      <c r="P76" s="58"/>
      <c r="Q76" s="59"/>
      <c r="R76" s="59"/>
      <c r="S76" s="59"/>
      <c r="T76" s="59"/>
      <c r="U76" s="60"/>
      <c r="V76" s="54"/>
      <c r="W76" s="58"/>
      <c r="X76" s="59"/>
      <c r="Y76" s="59"/>
      <c r="Z76" s="267"/>
      <c r="AA76" s="59">
        <v>80</v>
      </c>
      <c r="AB76" s="60" t="s">
        <v>25</v>
      </c>
      <c r="AC76" s="54">
        <v>3</v>
      </c>
      <c r="AD76" s="58"/>
      <c r="AE76" s="59"/>
      <c r="AF76" s="59"/>
      <c r="AG76" s="59"/>
      <c r="AH76" s="59"/>
      <c r="AI76" s="60"/>
      <c r="AJ76" s="54"/>
      <c r="AK76" s="58"/>
      <c r="AL76" s="59"/>
      <c r="AM76" s="59"/>
      <c r="AN76" s="59"/>
      <c r="AO76" s="59"/>
      <c r="AP76" s="60"/>
      <c r="AQ76" s="54"/>
      <c r="AR76" s="58"/>
      <c r="AS76" s="59"/>
      <c r="AT76" s="59"/>
      <c r="AU76" s="59"/>
      <c r="AV76" s="59"/>
      <c r="AW76" s="60"/>
      <c r="AX76" s="53"/>
    </row>
    <row r="77" spans="1:50" s="9" customFormat="1" ht="23.25">
      <c r="A77" s="255">
        <v>3</v>
      </c>
      <c r="B77" s="175" t="s">
        <v>116</v>
      </c>
      <c r="C77" s="421">
        <f>SUM(D77:H77)</f>
        <v>240</v>
      </c>
      <c r="D77" s="169">
        <f t="shared" si="35"/>
        <v>0</v>
      </c>
      <c r="E77" s="170">
        <f t="shared" si="35"/>
        <v>0</v>
      </c>
      <c r="F77" s="170">
        <f t="shared" si="35"/>
        <v>0</v>
      </c>
      <c r="G77" s="170">
        <f t="shared" si="35"/>
        <v>0</v>
      </c>
      <c r="H77" s="171">
        <f t="shared" si="35"/>
        <v>240</v>
      </c>
      <c r="I77" s="55"/>
      <c r="J77" s="56"/>
      <c r="K77" s="56"/>
      <c r="L77" s="56"/>
      <c r="M77" s="56"/>
      <c r="N77" s="57"/>
      <c r="O77" s="54"/>
      <c r="P77" s="58"/>
      <c r="Q77" s="59"/>
      <c r="R77" s="59"/>
      <c r="S77" s="59"/>
      <c r="T77" s="59"/>
      <c r="U77" s="60"/>
      <c r="V77" s="54"/>
      <c r="W77" s="58"/>
      <c r="X77" s="59"/>
      <c r="Y77" s="59"/>
      <c r="Z77" s="59"/>
      <c r="AA77" s="59"/>
      <c r="AB77" s="60"/>
      <c r="AC77" s="54"/>
      <c r="AD77" s="58"/>
      <c r="AE77" s="59"/>
      <c r="AF77" s="59"/>
      <c r="AG77" s="267"/>
      <c r="AH77" s="59">
        <v>160</v>
      </c>
      <c r="AI77" s="60" t="s">
        <v>25</v>
      </c>
      <c r="AJ77" s="54">
        <v>5</v>
      </c>
      <c r="AK77" s="58"/>
      <c r="AL77" s="59"/>
      <c r="AM77" s="59"/>
      <c r="AN77" s="59"/>
      <c r="AO77" s="59"/>
      <c r="AP77" s="60"/>
      <c r="AQ77" s="54"/>
      <c r="AR77" s="58"/>
      <c r="AS77" s="59"/>
      <c r="AT77" s="59"/>
      <c r="AU77" s="267"/>
      <c r="AV77" s="59">
        <v>80</v>
      </c>
      <c r="AW77" s="60" t="s">
        <v>25</v>
      </c>
      <c r="AX77" s="53">
        <v>3</v>
      </c>
    </row>
    <row r="78" spans="1:50" s="9" customFormat="1" ht="24" thickBot="1">
      <c r="A78" s="257">
        <v>4</v>
      </c>
      <c r="B78" s="180" t="s">
        <v>117</v>
      </c>
      <c r="C78" s="430">
        <f>SUM(D78:H78)</f>
        <v>80</v>
      </c>
      <c r="D78" s="264">
        <f t="shared" si="35"/>
        <v>0</v>
      </c>
      <c r="E78" s="113">
        <f t="shared" si="35"/>
        <v>0</v>
      </c>
      <c r="F78" s="113"/>
      <c r="G78" s="113">
        <f t="shared" si="35"/>
        <v>0</v>
      </c>
      <c r="H78" s="265">
        <f t="shared" si="35"/>
        <v>80</v>
      </c>
      <c r="I78" s="184"/>
      <c r="J78" s="185"/>
      <c r="K78" s="185"/>
      <c r="L78" s="185"/>
      <c r="M78" s="185"/>
      <c r="N78" s="186"/>
      <c r="O78" s="187"/>
      <c r="P78" s="188"/>
      <c r="Q78" s="189"/>
      <c r="R78" s="189"/>
      <c r="S78" s="189"/>
      <c r="T78" s="189"/>
      <c r="U78" s="190"/>
      <c r="V78" s="187"/>
      <c r="W78" s="188"/>
      <c r="X78" s="189"/>
      <c r="Y78" s="189"/>
      <c r="Z78" s="189"/>
      <c r="AA78" s="189"/>
      <c r="AB78" s="190"/>
      <c r="AC78" s="187"/>
      <c r="AD78" s="188"/>
      <c r="AE78" s="189"/>
      <c r="AF78" s="189"/>
      <c r="AG78" s="189"/>
      <c r="AH78" s="189"/>
      <c r="AI78" s="190"/>
      <c r="AJ78" s="187"/>
      <c r="AK78" s="188"/>
      <c r="AL78" s="189"/>
      <c r="AM78" s="189"/>
      <c r="AN78" s="287"/>
      <c r="AO78" s="189">
        <v>80</v>
      </c>
      <c r="AP78" s="190" t="s">
        <v>25</v>
      </c>
      <c r="AQ78" s="187">
        <v>3</v>
      </c>
      <c r="AR78" s="188"/>
      <c r="AS78" s="188"/>
      <c r="AT78" s="188"/>
      <c r="AU78" s="188"/>
      <c r="AV78" s="188"/>
      <c r="AW78" s="188"/>
      <c r="AX78" s="191"/>
    </row>
    <row r="79" spans="1:50" s="9" customFormat="1" ht="20.2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</row>
    <row r="80" spans="1:62" s="9" customFormat="1" ht="23.25">
      <c r="A80" s="159" t="s">
        <v>101</v>
      </c>
      <c r="B80" s="397" t="s">
        <v>137</v>
      </c>
      <c r="C80" s="159">
        <f>D80+E80+F80+G80+H80</f>
        <v>0</v>
      </c>
      <c r="D80" s="159">
        <f>I80+P80+W80+AD80+AK80+AR80</f>
        <v>0</v>
      </c>
      <c r="E80" s="159">
        <f>J80+Q80+X80+AE80+AL80+AS80</f>
        <v>0</v>
      </c>
      <c r="F80" s="159">
        <f>K80+R80+Y80+AF80+AM80+AT80</f>
        <v>0</v>
      </c>
      <c r="G80" s="159">
        <f>L80+S80+Z80+AG80+AN80+AU80</f>
        <v>0</v>
      </c>
      <c r="H80" s="236">
        <f>M80+T80+AA80+AH80+AO80+AV80</f>
        <v>0</v>
      </c>
      <c r="I80" s="288">
        <v>0</v>
      </c>
      <c r="J80" s="289">
        <v>0</v>
      </c>
      <c r="K80" s="289">
        <v>0</v>
      </c>
      <c r="L80" s="289">
        <v>0</v>
      </c>
      <c r="M80" s="289">
        <v>0</v>
      </c>
      <c r="N80" s="290">
        <v>0</v>
      </c>
      <c r="O80" s="252">
        <v>0</v>
      </c>
      <c r="P80" s="291">
        <v>0</v>
      </c>
      <c r="Q80" s="289">
        <v>0</v>
      </c>
      <c r="R80" s="289">
        <v>0</v>
      </c>
      <c r="S80" s="289">
        <v>0</v>
      </c>
      <c r="T80" s="289">
        <v>0</v>
      </c>
      <c r="U80" s="290">
        <v>0</v>
      </c>
      <c r="V80" s="252">
        <v>0</v>
      </c>
      <c r="W80" s="291">
        <v>0</v>
      </c>
      <c r="X80" s="289">
        <v>0</v>
      </c>
      <c r="Y80" s="289">
        <v>0</v>
      </c>
      <c r="Z80" s="289">
        <v>0</v>
      </c>
      <c r="AA80" s="289">
        <v>0</v>
      </c>
      <c r="AB80" s="290">
        <v>0</v>
      </c>
      <c r="AC80" s="252">
        <v>0</v>
      </c>
      <c r="AD80" s="291">
        <v>0</v>
      </c>
      <c r="AE80" s="289">
        <v>0</v>
      </c>
      <c r="AF80" s="289">
        <v>0</v>
      </c>
      <c r="AG80" s="289">
        <v>0</v>
      </c>
      <c r="AH80" s="289">
        <v>0</v>
      </c>
      <c r="AI80" s="290">
        <v>0</v>
      </c>
      <c r="AJ80" s="292">
        <v>0</v>
      </c>
      <c r="AK80" s="291">
        <v>0</v>
      </c>
      <c r="AL80" s="289">
        <v>0</v>
      </c>
      <c r="AM80" s="289">
        <v>0</v>
      </c>
      <c r="AN80" s="289">
        <v>0</v>
      </c>
      <c r="AO80" s="289">
        <v>0</v>
      </c>
      <c r="AP80" s="290">
        <v>0</v>
      </c>
      <c r="AQ80" s="252">
        <v>2</v>
      </c>
      <c r="AR80" s="291">
        <v>0</v>
      </c>
      <c r="AS80" s="289">
        <v>0</v>
      </c>
      <c r="AT80" s="289">
        <v>0</v>
      </c>
      <c r="AU80" s="289">
        <v>0</v>
      </c>
      <c r="AV80" s="289">
        <v>0</v>
      </c>
      <c r="AW80" s="293">
        <v>0</v>
      </c>
      <c r="AX80" s="159">
        <v>8</v>
      </c>
      <c r="BG80" s="117"/>
      <c r="BH80" s="117"/>
      <c r="BI80" s="117"/>
      <c r="BJ80" s="117"/>
    </row>
    <row r="81" spans="1:62" s="120" customFormat="1" ht="21" thickBot="1">
      <c r="A81" s="116"/>
      <c r="B81" s="114"/>
      <c r="C81" s="115"/>
      <c r="D81" s="262"/>
      <c r="E81" s="262"/>
      <c r="F81" s="262"/>
      <c r="G81" s="262"/>
      <c r="H81" s="115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9"/>
      <c r="AY81" s="9"/>
      <c r="AZ81" s="9"/>
      <c r="BA81" s="9"/>
      <c r="BB81" s="9"/>
      <c r="BC81" s="9"/>
      <c r="BD81" s="9"/>
      <c r="BE81" s="9"/>
      <c r="BF81" s="9"/>
      <c r="BG81" s="119"/>
      <c r="BH81" s="119"/>
      <c r="BI81" s="119"/>
      <c r="BJ81" s="119"/>
    </row>
    <row r="82" spans="1:75" s="106" customFormat="1" ht="33.75" customHeight="1" thickBot="1">
      <c r="A82" s="116"/>
      <c r="B82" s="118" t="s">
        <v>36</v>
      </c>
      <c r="C82" s="115"/>
      <c r="D82" s="262"/>
      <c r="E82" s="262"/>
      <c r="F82" s="262"/>
      <c r="G82" s="262"/>
      <c r="H82" s="262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472"/>
      <c r="X82" s="473"/>
      <c r="Y82" s="473"/>
      <c r="Z82" s="473"/>
      <c r="AA82" s="473"/>
      <c r="AB82" s="473"/>
      <c r="AC82" s="473"/>
      <c r="AD82" s="472"/>
      <c r="AE82" s="473"/>
      <c r="AF82" s="473"/>
      <c r="AG82" s="473"/>
      <c r="AH82" s="473"/>
      <c r="AI82" s="473"/>
      <c r="AJ82" s="473"/>
      <c r="AK82" s="472"/>
      <c r="AL82" s="473"/>
      <c r="AM82" s="473"/>
      <c r="AN82" s="473"/>
      <c r="AO82" s="473"/>
      <c r="AP82" s="473"/>
      <c r="AQ82" s="473"/>
      <c r="AR82" s="472"/>
      <c r="AS82" s="473"/>
      <c r="AT82" s="473"/>
      <c r="AU82" s="473"/>
      <c r="AV82" s="473"/>
      <c r="AW82" s="473"/>
      <c r="AX82" s="473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</row>
    <row r="83" spans="1:75" s="106" customFormat="1" ht="21" thickBot="1">
      <c r="A83" s="116"/>
      <c r="B83" s="123" t="s">
        <v>37</v>
      </c>
      <c r="C83" s="294">
        <f>C13+C24+C49+C74+C80+C36+C70</f>
        <v>1650</v>
      </c>
      <c r="D83" s="295">
        <f>SUM(D13,D24,D36,D49,D74,D70)</f>
        <v>532</v>
      </c>
      <c r="E83" s="295">
        <f>SUM(E13,E24,E36,E49,E74,E70)</f>
        <v>438</v>
      </c>
      <c r="F83" s="295">
        <f>SUM(F13,F24,F36,F49,F74,F70)</f>
        <v>44</v>
      </c>
      <c r="G83" s="295">
        <f>SUM(G13,G24,G36,G49,G74,G70)</f>
        <v>156</v>
      </c>
      <c r="H83" s="296">
        <f>SUM(H13,H24,H36,H49,H74,H70)</f>
        <v>480</v>
      </c>
      <c r="I83" s="121">
        <f aca="true" t="shared" si="38" ref="I83:N83">I13+I24+I49+I74+I80+I36+I70</f>
        <v>128</v>
      </c>
      <c r="J83" s="121">
        <f t="shared" si="38"/>
        <v>104</v>
      </c>
      <c r="K83" s="121">
        <f t="shared" si="38"/>
        <v>0</v>
      </c>
      <c r="L83" s="121">
        <f t="shared" si="38"/>
        <v>0</v>
      </c>
      <c r="M83" s="121">
        <f t="shared" si="38"/>
        <v>0</v>
      </c>
      <c r="N83" s="121">
        <f t="shared" si="38"/>
        <v>2</v>
      </c>
      <c r="O83" s="261">
        <f>O13+O24+O49++O74+O80+O36+O70</f>
        <v>30</v>
      </c>
      <c r="P83" s="121">
        <f aca="true" t="shared" si="39" ref="P83:U83">P13+P24+P49+P74+P80+P36+P70</f>
        <v>100</v>
      </c>
      <c r="Q83" s="121">
        <f t="shared" si="39"/>
        <v>136</v>
      </c>
      <c r="R83" s="121">
        <f t="shared" si="39"/>
        <v>0</v>
      </c>
      <c r="S83" s="121">
        <f t="shared" si="39"/>
        <v>0</v>
      </c>
      <c r="T83" s="121">
        <f t="shared" si="39"/>
        <v>80</v>
      </c>
      <c r="U83" s="121">
        <f t="shared" si="39"/>
        <v>3</v>
      </c>
      <c r="V83" s="261">
        <f>V13+V24+V49++V74+V80+V36+V70</f>
        <v>30</v>
      </c>
      <c r="W83" s="121">
        <f aca="true" t="shared" si="40" ref="W83:AB83">W13+W24+W49+W74+W80+W36+W70</f>
        <v>104</v>
      </c>
      <c r="X83" s="121">
        <f t="shared" si="40"/>
        <v>78</v>
      </c>
      <c r="Y83" s="121">
        <f t="shared" si="40"/>
        <v>0</v>
      </c>
      <c r="Z83" s="121">
        <f t="shared" si="40"/>
        <v>12</v>
      </c>
      <c r="AA83" s="121">
        <f t="shared" si="40"/>
        <v>80</v>
      </c>
      <c r="AB83" s="121">
        <f t="shared" si="40"/>
        <v>1</v>
      </c>
      <c r="AC83" s="261">
        <f>AC13+AC24+AC49++AC74+AC80+AC36+AC70</f>
        <v>30</v>
      </c>
      <c r="AD83" s="121">
        <f aca="true" t="shared" si="41" ref="AD83:AI83">AD13+AD24+AD49+AD74+AD80+AD36+AD70</f>
        <v>100</v>
      </c>
      <c r="AE83" s="121">
        <f t="shared" si="41"/>
        <v>56</v>
      </c>
      <c r="AF83" s="121">
        <f t="shared" si="41"/>
        <v>12</v>
      </c>
      <c r="AG83" s="121">
        <f t="shared" si="41"/>
        <v>48</v>
      </c>
      <c r="AH83" s="121">
        <f t="shared" si="41"/>
        <v>160</v>
      </c>
      <c r="AI83" s="121">
        <f t="shared" si="41"/>
        <v>3</v>
      </c>
      <c r="AJ83" s="261">
        <f>AJ13+AJ24+AJ49++AJ74+AJ80+AJ36+AJ70</f>
        <v>30</v>
      </c>
      <c r="AK83" s="121">
        <f aca="true" t="shared" si="42" ref="AK83:AP83">AK13+AK24+AK49+AK74+AK80+AK36+AK70</f>
        <v>64</v>
      </c>
      <c r="AL83" s="121">
        <f t="shared" si="42"/>
        <v>40</v>
      </c>
      <c r="AM83" s="121">
        <f t="shared" si="42"/>
        <v>16</v>
      </c>
      <c r="AN83" s="121">
        <f t="shared" si="42"/>
        <v>48</v>
      </c>
      <c r="AO83" s="121">
        <f t="shared" si="42"/>
        <v>80</v>
      </c>
      <c r="AP83" s="121">
        <f t="shared" si="42"/>
        <v>2</v>
      </c>
      <c r="AQ83" s="261">
        <f>AQ13+AQ24+AQ49++AQ74+AQ80+AQ36+AQ70</f>
        <v>30</v>
      </c>
      <c r="AR83" s="121">
        <f aca="true" t="shared" si="43" ref="AR83:AW83">AR13+AR24+AR49+AR74+AR80+AR36+AR70</f>
        <v>36</v>
      </c>
      <c r="AS83" s="121">
        <f t="shared" si="43"/>
        <v>24</v>
      </c>
      <c r="AT83" s="121">
        <f t="shared" si="43"/>
        <v>16</v>
      </c>
      <c r="AU83" s="121">
        <f t="shared" si="43"/>
        <v>48</v>
      </c>
      <c r="AV83" s="121">
        <f t="shared" si="43"/>
        <v>80</v>
      </c>
      <c r="AW83" s="121">
        <f t="shared" si="43"/>
        <v>1</v>
      </c>
      <c r="AX83" s="261">
        <f>AX13+AX24+AX49++AX74+AX80+AX36+AX70</f>
        <v>30</v>
      </c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</row>
    <row r="84" spans="1:75" s="106" customFormat="1" ht="22.5">
      <c r="A84" s="116"/>
      <c r="B84" s="123" t="s">
        <v>70</v>
      </c>
      <c r="C84" s="515">
        <f>C83</f>
        <v>1650</v>
      </c>
      <c r="D84" s="516"/>
      <c r="E84" s="516"/>
      <c r="F84" s="516"/>
      <c r="G84" s="516"/>
      <c r="H84" s="517"/>
      <c r="I84" s="468">
        <f>SUM(I83:M83)</f>
        <v>232</v>
      </c>
      <c r="J84" s="468"/>
      <c r="K84" s="468"/>
      <c r="L84" s="468"/>
      <c r="M84" s="468"/>
      <c r="N84" s="468"/>
      <c r="O84" s="469"/>
      <c r="P84" s="467">
        <f>SUM(P83:T83)</f>
        <v>316</v>
      </c>
      <c r="Q84" s="468"/>
      <c r="R84" s="468"/>
      <c r="S84" s="468"/>
      <c r="T84" s="468"/>
      <c r="U84" s="468"/>
      <c r="V84" s="469"/>
      <c r="W84" s="467">
        <f>SUM(W83:AA83)</f>
        <v>274</v>
      </c>
      <c r="X84" s="468"/>
      <c r="Y84" s="468"/>
      <c r="Z84" s="468"/>
      <c r="AA84" s="468"/>
      <c r="AB84" s="468"/>
      <c r="AC84" s="469"/>
      <c r="AD84" s="467">
        <f>SUM(AD83:AH83)</f>
        <v>376</v>
      </c>
      <c r="AE84" s="468"/>
      <c r="AF84" s="468"/>
      <c r="AG84" s="468"/>
      <c r="AH84" s="468"/>
      <c r="AI84" s="468"/>
      <c r="AJ84" s="469"/>
      <c r="AK84" s="467">
        <f>SUM(AK83:AO83)</f>
        <v>248</v>
      </c>
      <c r="AL84" s="468"/>
      <c r="AM84" s="468"/>
      <c r="AN84" s="468"/>
      <c r="AO84" s="468"/>
      <c r="AP84" s="468"/>
      <c r="AQ84" s="469"/>
      <c r="AR84" s="467">
        <f>SUM(AR83:AV83)</f>
        <v>204</v>
      </c>
      <c r="AS84" s="468"/>
      <c r="AT84" s="468"/>
      <c r="AU84" s="468"/>
      <c r="AV84" s="468"/>
      <c r="AW84" s="468"/>
      <c r="AX84" s="46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</row>
    <row r="85" spans="1:75" s="9" customFormat="1" ht="27.75" thickBot="1">
      <c r="A85" s="116"/>
      <c r="B85" s="124" t="s">
        <v>38</v>
      </c>
      <c r="C85" s="527">
        <f>C84-H83</f>
        <v>1170</v>
      </c>
      <c r="D85" s="528"/>
      <c r="E85" s="528"/>
      <c r="F85" s="528"/>
      <c r="G85" s="528"/>
      <c r="H85" s="529"/>
      <c r="I85" s="494">
        <f>SUM(I83:L83)</f>
        <v>232</v>
      </c>
      <c r="J85" s="494"/>
      <c r="K85" s="494"/>
      <c r="L85" s="494"/>
      <c r="M85" s="494"/>
      <c r="N85" s="494"/>
      <c r="O85" s="495"/>
      <c r="P85" s="493">
        <f>SUM(P83:S83)</f>
        <v>236</v>
      </c>
      <c r="Q85" s="494"/>
      <c r="R85" s="494"/>
      <c r="S85" s="494"/>
      <c r="T85" s="494"/>
      <c r="U85" s="494"/>
      <c r="V85" s="495"/>
      <c r="W85" s="493">
        <f>SUM(W83:Z83)</f>
        <v>194</v>
      </c>
      <c r="X85" s="494"/>
      <c r="Y85" s="494"/>
      <c r="Z85" s="494"/>
      <c r="AA85" s="494"/>
      <c r="AB85" s="494"/>
      <c r="AC85" s="495"/>
      <c r="AD85" s="493">
        <f>SUM(AD83:AG83)</f>
        <v>216</v>
      </c>
      <c r="AE85" s="494"/>
      <c r="AF85" s="494"/>
      <c r="AG85" s="494"/>
      <c r="AH85" s="494"/>
      <c r="AI85" s="494"/>
      <c r="AJ85" s="495"/>
      <c r="AK85" s="493">
        <f>SUM(AK83:AN83)</f>
        <v>168</v>
      </c>
      <c r="AL85" s="494"/>
      <c r="AM85" s="494"/>
      <c r="AN85" s="494"/>
      <c r="AO85" s="494"/>
      <c r="AP85" s="494"/>
      <c r="AQ85" s="495"/>
      <c r="AR85" s="493">
        <f>SUM(AR83:AU83)</f>
        <v>124</v>
      </c>
      <c r="AS85" s="494"/>
      <c r="AT85" s="494"/>
      <c r="AU85" s="494"/>
      <c r="AV85" s="494"/>
      <c r="AW85" s="494"/>
      <c r="AX85" s="495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</row>
    <row r="86" spans="1:75" s="9" customFormat="1" ht="18.75">
      <c r="A86" s="385"/>
      <c r="B86" s="385"/>
      <c r="C86" s="385"/>
      <c r="D86" s="385"/>
      <c r="E86" s="385"/>
      <c r="F86" s="385"/>
      <c r="G86" s="385"/>
      <c r="H86" s="385"/>
      <c r="I86" s="385"/>
      <c r="J86" s="385"/>
      <c r="K86" s="385"/>
      <c r="L86" s="385"/>
      <c r="M86" s="385"/>
      <c r="N86" s="385"/>
      <c r="O86" s="385"/>
      <c r="P86" s="385"/>
      <c r="Q86" s="385"/>
      <c r="R86" s="385"/>
      <c r="S86" s="385"/>
      <c r="T86" s="385"/>
      <c r="U86" s="385"/>
      <c r="V86" s="385"/>
      <c r="W86" s="385"/>
      <c r="X86" s="385"/>
      <c r="Y86" s="385"/>
      <c r="Z86" s="385"/>
      <c r="AA86" s="385"/>
      <c r="AB86" s="385"/>
      <c r="AC86" s="385"/>
      <c r="AD86" s="385"/>
      <c r="AE86" s="385"/>
      <c r="AF86" s="385"/>
      <c r="AG86" s="385"/>
      <c r="AH86" s="385"/>
      <c r="AI86" s="385"/>
      <c r="AJ86" s="385"/>
      <c r="AK86" s="385"/>
      <c r="AL86" s="385"/>
      <c r="AM86" s="385"/>
      <c r="AN86" s="385"/>
      <c r="AO86" s="385"/>
      <c r="AP86" s="385"/>
      <c r="AQ86" s="385"/>
      <c r="AR86" s="385"/>
      <c r="AS86" s="385"/>
      <c r="AT86" s="385"/>
      <c r="AU86" s="29"/>
      <c r="AV86" s="385"/>
      <c r="AW86" s="385"/>
      <c r="AX86" s="385"/>
      <c r="AY86" s="385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</row>
    <row r="87" spans="1:58" s="29" customFormat="1" ht="20.25">
      <c r="A87" s="116"/>
      <c r="B87" s="125" t="s">
        <v>39</v>
      </c>
      <c r="AR87" s="126"/>
      <c r="AS87" s="128"/>
      <c r="AT87" s="128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</row>
    <row r="88" spans="1:58" s="29" customFormat="1" ht="22.5">
      <c r="A88" s="116"/>
      <c r="B88" s="131" t="s">
        <v>40</v>
      </c>
      <c r="C88" s="192"/>
      <c r="D88" s="132"/>
      <c r="E88" s="37"/>
      <c r="F88" s="132"/>
      <c r="G88" s="132"/>
      <c r="H88" s="132"/>
      <c r="K88" s="35"/>
      <c r="AY88" s="9"/>
      <c r="AZ88" s="9"/>
      <c r="BA88" s="9"/>
      <c r="BB88" s="9"/>
      <c r="BC88" s="9"/>
      <c r="BD88" s="9"/>
      <c r="BE88" s="9"/>
      <c r="BF88" s="9"/>
    </row>
    <row r="89" spans="1:58" s="29" customFormat="1" ht="20.25">
      <c r="A89" s="116"/>
      <c r="B89" s="131" t="s">
        <v>41</v>
      </c>
      <c r="C89" s="132"/>
      <c r="D89" s="37"/>
      <c r="E89" s="451"/>
      <c r="F89" s="37"/>
      <c r="G89" s="37"/>
      <c r="H89" s="37"/>
      <c r="I89" s="432"/>
      <c r="J89" s="432"/>
      <c r="K89" s="35"/>
      <c r="AY89" s="9"/>
      <c r="AZ89" s="9"/>
      <c r="BA89" s="9"/>
      <c r="BB89" s="9"/>
      <c r="BC89" s="9"/>
      <c r="BD89" s="9"/>
      <c r="BE89" s="9"/>
      <c r="BF89" s="9"/>
    </row>
    <row r="90" spans="1:58" s="29" customFormat="1" ht="20.25">
      <c r="A90" s="116"/>
      <c r="B90" s="9" t="s">
        <v>42</v>
      </c>
      <c r="C90" s="132"/>
      <c r="D90" s="37"/>
      <c r="E90" s="451"/>
      <c r="F90" s="37"/>
      <c r="G90" s="37"/>
      <c r="H90" s="37"/>
      <c r="I90" s="432"/>
      <c r="J90" s="432"/>
      <c r="K90" s="35"/>
      <c r="AJ90" s="35"/>
      <c r="AK90" s="35"/>
      <c r="AL90" s="35"/>
      <c r="AM90" s="35"/>
      <c r="AN90" s="35"/>
      <c r="AO90" s="35"/>
      <c r="AP90" s="35"/>
      <c r="AY90" s="9"/>
      <c r="AZ90" s="9"/>
      <c r="BA90" s="9"/>
      <c r="BB90" s="9"/>
      <c r="BC90" s="9"/>
      <c r="BD90" s="9"/>
      <c r="BE90" s="9"/>
      <c r="BF90" s="9"/>
    </row>
    <row r="91" spans="1:58" s="29" customFormat="1" ht="20.25">
      <c r="A91" s="116"/>
      <c r="B91" s="131" t="s">
        <v>69</v>
      </c>
      <c r="C91" s="132"/>
      <c r="D91" s="37"/>
      <c r="E91" s="37"/>
      <c r="F91" s="37"/>
      <c r="G91" s="37"/>
      <c r="H91" s="37"/>
      <c r="I91" s="432"/>
      <c r="J91" s="432"/>
      <c r="K91" s="35"/>
      <c r="AI91" s="134"/>
      <c r="AJ91" s="133"/>
      <c r="AK91" s="476" t="s">
        <v>43</v>
      </c>
      <c r="AL91" s="476"/>
      <c r="AM91" s="476"/>
      <c r="AN91" s="476"/>
      <c r="AO91" s="476"/>
      <c r="AP91" s="133"/>
      <c r="AQ91" s="133"/>
      <c r="AR91" s="134"/>
      <c r="AY91" s="9"/>
      <c r="AZ91" s="9"/>
      <c r="BA91" s="9"/>
      <c r="BB91" s="9"/>
      <c r="BC91" s="9"/>
      <c r="BD91" s="9"/>
      <c r="BE91" s="9"/>
      <c r="BF91" s="9"/>
    </row>
    <row r="92" spans="1:58" s="29" customFormat="1" ht="20.25">
      <c r="A92" s="116"/>
      <c r="B92" s="9" t="s">
        <v>44</v>
      </c>
      <c r="C92" s="132"/>
      <c r="D92" s="37"/>
      <c r="E92" s="37"/>
      <c r="F92" s="37"/>
      <c r="G92" s="37"/>
      <c r="H92" s="37"/>
      <c r="I92" s="432"/>
      <c r="J92" s="432"/>
      <c r="K92" s="35"/>
      <c r="AI92" s="134"/>
      <c r="AJ92" s="133"/>
      <c r="AK92" s="133"/>
      <c r="AL92" s="133"/>
      <c r="AM92" s="133"/>
      <c r="AN92" s="133"/>
      <c r="AO92" s="133"/>
      <c r="AP92" s="133"/>
      <c r="AQ92" s="133"/>
      <c r="AR92" s="134"/>
      <c r="AY92" s="9"/>
      <c r="AZ92" s="9"/>
      <c r="BA92" s="9"/>
      <c r="BB92" s="9"/>
      <c r="BC92" s="9"/>
      <c r="BD92" s="9"/>
      <c r="BE92" s="9"/>
      <c r="BF92" s="9"/>
    </row>
    <row r="93" spans="1:58" s="29" customFormat="1" ht="20.25">
      <c r="A93" s="130"/>
      <c r="B93" s="309"/>
      <c r="C93" s="132"/>
      <c r="D93" s="37"/>
      <c r="E93" s="37"/>
      <c r="F93" s="37"/>
      <c r="G93" s="37"/>
      <c r="H93" s="37"/>
      <c r="I93" s="432"/>
      <c r="J93" s="432"/>
      <c r="K93" s="35"/>
      <c r="AY93" s="9"/>
      <c r="AZ93" s="9"/>
      <c r="BA93" s="9"/>
      <c r="BB93" s="9"/>
      <c r="BC93" s="9"/>
      <c r="BD93" s="9"/>
      <c r="BE93" s="9"/>
      <c r="BF93" s="9"/>
    </row>
    <row r="94" spans="1:50" s="9" customFormat="1" ht="23.25">
      <c r="A94" s="67"/>
      <c r="B94" s="359"/>
      <c r="C94" s="192"/>
      <c r="D94" s="192"/>
      <c r="E94" s="192"/>
      <c r="F94" s="192"/>
      <c r="G94" s="192"/>
      <c r="H94" s="192"/>
      <c r="I94" s="192"/>
      <c r="J94" s="432"/>
      <c r="K94" s="35"/>
      <c r="L94" s="29"/>
      <c r="M94" s="29"/>
      <c r="N94" s="29"/>
      <c r="O94" s="29"/>
      <c r="P94" s="29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  <c r="AN94" s="192"/>
      <c r="AO94" s="192"/>
      <c r="AP94" s="192"/>
      <c r="AQ94" s="192"/>
      <c r="AR94" s="192"/>
      <c r="AS94" s="192"/>
      <c r="AT94" s="192"/>
      <c r="AU94" s="192"/>
      <c r="AV94" s="192"/>
      <c r="AW94" s="192"/>
      <c r="AX94" s="192"/>
    </row>
    <row r="95" spans="10:16" ht="20.25">
      <c r="J95" s="432"/>
      <c r="K95" s="35"/>
      <c r="L95" s="29"/>
      <c r="M95" s="29"/>
      <c r="N95" s="29"/>
      <c r="O95" s="29"/>
      <c r="P95" s="29"/>
    </row>
    <row r="96" spans="2:51" ht="22.5">
      <c r="B96" s="141"/>
      <c r="C96" s="192"/>
      <c r="D96" s="192"/>
      <c r="E96" s="192"/>
      <c r="F96" s="192"/>
      <c r="G96" s="192"/>
      <c r="H96" s="192"/>
      <c r="I96" s="192"/>
      <c r="J96" s="432"/>
      <c r="K96" s="35"/>
      <c r="L96" s="29"/>
      <c r="M96" s="29"/>
      <c r="N96" s="29"/>
      <c r="O96" s="29"/>
      <c r="P96" s="29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  <c r="AG96" s="192"/>
      <c r="AH96" s="192"/>
      <c r="AI96" s="192"/>
      <c r="AJ96" s="192"/>
      <c r="AK96" s="192"/>
      <c r="AL96" s="192"/>
      <c r="AM96" s="192"/>
      <c r="AN96" s="192"/>
      <c r="AO96" s="192"/>
      <c r="AP96" s="192"/>
      <c r="AQ96" s="192"/>
      <c r="AR96" s="192"/>
      <c r="AS96" s="192"/>
      <c r="AT96" s="192"/>
      <c r="AU96" s="192"/>
      <c r="AV96" s="192"/>
      <c r="AW96" s="192"/>
      <c r="AX96" s="192"/>
      <c r="AY96" s="9"/>
    </row>
    <row r="97" spans="2:51" ht="22.5">
      <c r="B97" s="141"/>
      <c r="C97" s="192"/>
      <c r="D97" s="192"/>
      <c r="E97" s="192"/>
      <c r="F97" s="192"/>
      <c r="G97" s="192"/>
      <c r="H97" s="192"/>
      <c r="I97" s="192"/>
      <c r="J97" s="432"/>
      <c r="K97" s="35"/>
      <c r="L97" s="29"/>
      <c r="M97" s="29"/>
      <c r="N97" s="29"/>
      <c r="O97" s="29"/>
      <c r="P97" s="29"/>
      <c r="Q97" s="192"/>
      <c r="R97" s="192"/>
      <c r="S97" s="192"/>
      <c r="T97" s="192"/>
      <c r="U97" s="192"/>
      <c r="V97" s="192"/>
      <c r="W97" s="192"/>
      <c r="X97" s="192"/>
      <c r="Y97" s="192"/>
      <c r="Z97" s="192"/>
      <c r="AA97" s="192"/>
      <c r="AB97" s="192"/>
      <c r="AC97" s="192"/>
      <c r="AD97" s="192"/>
      <c r="AE97" s="192"/>
      <c r="AF97" s="192"/>
      <c r="AG97" s="192"/>
      <c r="AH97" s="192"/>
      <c r="AI97" s="192"/>
      <c r="AJ97" s="192"/>
      <c r="AK97" s="192"/>
      <c r="AL97" s="192"/>
      <c r="AM97" s="192"/>
      <c r="AN97" s="192"/>
      <c r="AO97" s="192"/>
      <c r="AP97" s="192"/>
      <c r="AQ97" s="192"/>
      <c r="AR97" s="192"/>
      <c r="AS97" s="192"/>
      <c r="AT97" s="192"/>
      <c r="AU97" s="192"/>
      <c r="AV97" s="192"/>
      <c r="AW97" s="192"/>
      <c r="AX97" s="192"/>
      <c r="AY97" s="9"/>
    </row>
    <row r="98" spans="2:51" ht="20.25">
      <c r="B98" s="141"/>
      <c r="C98" s="132"/>
      <c r="D98" s="132"/>
      <c r="E98" s="132"/>
      <c r="F98" s="132"/>
      <c r="G98" s="132"/>
      <c r="H98" s="132"/>
      <c r="I98" s="29"/>
      <c r="J98" s="432"/>
      <c r="K98" s="35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9"/>
    </row>
    <row r="99" spans="2:51" ht="22.5">
      <c r="B99" s="141"/>
      <c r="C99" s="192"/>
      <c r="D99" s="192"/>
      <c r="E99" s="192"/>
      <c r="F99" s="192"/>
      <c r="G99" s="192"/>
      <c r="H99" s="192"/>
      <c r="I99" s="192"/>
      <c r="J99" s="432"/>
      <c r="K99" s="35"/>
      <c r="L99" s="29"/>
      <c r="M99" s="29"/>
      <c r="N99" s="29"/>
      <c r="O99" s="29"/>
      <c r="P99" s="29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  <c r="AR99" s="192"/>
      <c r="AS99" s="192"/>
      <c r="AT99" s="192"/>
      <c r="AU99" s="192"/>
      <c r="AV99" s="192"/>
      <c r="AW99" s="192"/>
      <c r="AX99" s="192"/>
      <c r="AY99" s="9"/>
    </row>
    <row r="100" spans="2:51" ht="22.5">
      <c r="B100" s="141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  <c r="AR100" s="192"/>
      <c r="AS100" s="192"/>
      <c r="AT100" s="192"/>
      <c r="AU100" s="192"/>
      <c r="AV100" s="192"/>
      <c r="AW100" s="192"/>
      <c r="AX100" s="192"/>
      <c r="AY100" s="9"/>
    </row>
    <row r="101" spans="2:51" ht="18.75">
      <c r="B101" s="141"/>
      <c r="C101" s="132"/>
      <c r="D101" s="132"/>
      <c r="E101" s="132"/>
      <c r="F101" s="132"/>
      <c r="G101" s="132"/>
      <c r="H101" s="132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9"/>
    </row>
    <row r="102" spans="2:51" ht="22.5">
      <c r="B102" s="141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  <c r="AR102" s="192"/>
      <c r="AS102" s="192"/>
      <c r="AT102" s="192"/>
      <c r="AU102" s="192"/>
      <c r="AV102" s="192"/>
      <c r="AW102" s="192"/>
      <c r="AX102" s="192"/>
      <c r="AY102" s="9"/>
    </row>
    <row r="103" spans="2:15" ht="12">
      <c r="B103" s="141"/>
      <c r="I103" s="29"/>
      <c r="J103" s="29"/>
      <c r="K103" s="29"/>
      <c r="L103" s="29"/>
      <c r="M103" s="29"/>
      <c r="N103" s="29"/>
      <c r="O103" s="29"/>
    </row>
    <row r="104" spans="9:15" ht="12">
      <c r="I104" s="29"/>
      <c r="J104" s="29"/>
      <c r="K104" s="29"/>
      <c r="L104" s="29"/>
      <c r="M104" s="29"/>
      <c r="N104" s="29"/>
      <c r="O104" s="29"/>
    </row>
    <row r="105" spans="9:15" ht="12">
      <c r="I105" s="29"/>
      <c r="J105" s="29"/>
      <c r="K105" s="29"/>
      <c r="L105" s="29"/>
      <c r="M105" s="29"/>
      <c r="N105" s="29"/>
      <c r="O105" s="29"/>
    </row>
    <row r="106" spans="9:15" ht="12">
      <c r="I106" s="29"/>
      <c r="J106" s="29"/>
      <c r="K106" s="29"/>
      <c r="L106" s="29"/>
      <c r="M106" s="29"/>
      <c r="N106" s="29"/>
      <c r="O106" s="29"/>
    </row>
    <row r="107" spans="9:15" ht="12">
      <c r="I107" s="29"/>
      <c r="J107" s="29"/>
      <c r="K107" s="29"/>
      <c r="L107" s="29"/>
      <c r="M107" s="29"/>
      <c r="N107" s="29"/>
      <c r="O107" s="29"/>
    </row>
    <row r="108" spans="9:15" ht="12">
      <c r="I108" s="29"/>
      <c r="J108" s="29"/>
      <c r="K108" s="29"/>
      <c r="L108" s="29"/>
      <c r="M108" s="29"/>
      <c r="N108" s="29"/>
      <c r="O108" s="29"/>
    </row>
    <row r="109" spans="9:15" ht="12">
      <c r="I109" s="29"/>
      <c r="J109" s="29"/>
      <c r="K109" s="29"/>
      <c r="L109" s="29"/>
      <c r="M109" s="29"/>
      <c r="N109" s="29"/>
      <c r="O109" s="29"/>
    </row>
    <row r="110" spans="9:15" ht="12">
      <c r="I110" s="29"/>
      <c r="J110" s="29"/>
      <c r="K110" s="29"/>
      <c r="L110" s="29"/>
      <c r="M110" s="29"/>
      <c r="N110" s="29"/>
      <c r="O110" s="29"/>
    </row>
    <row r="111" spans="9:15" ht="12">
      <c r="I111" s="29"/>
      <c r="J111" s="29"/>
      <c r="K111" s="29"/>
      <c r="L111" s="29"/>
      <c r="M111" s="29"/>
      <c r="N111" s="29"/>
      <c r="O111" s="29"/>
    </row>
    <row r="112" spans="9:15" ht="12">
      <c r="I112" s="29"/>
      <c r="J112" s="29"/>
      <c r="K112" s="29"/>
      <c r="L112" s="29"/>
      <c r="M112" s="29"/>
      <c r="N112" s="29"/>
      <c r="O112" s="29"/>
    </row>
    <row r="113" spans="9:15" ht="12">
      <c r="I113" s="29"/>
      <c r="J113" s="29"/>
      <c r="K113" s="29"/>
      <c r="L113" s="29"/>
      <c r="M113" s="29"/>
      <c r="N113" s="29"/>
      <c r="O113" s="29"/>
    </row>
    <row r="114" spans="9:15" ht="12">
      <c r="I114" s="29"/>
      <c r="J114" s="29"/>
      <c r="K114" s="29"/>
      <c r="L114" s="29"/>
      <c r="M114" s="29"/>
      <c r="N114" s="29"/>
      <c r="O114" s="29"/>
    </row>
    <row r="115" spans="9:15" ht="12">
      <c r="I115" s="29"/>
      <c r="J115" s="29"/>
      <c r="K115" s="29"/>
      <c r="L115" s="29"/>
      <c r="M115" s="29"/>
      <c r="N115" s="29"/>
      <c r="O115" s="29"/>
    </row>
    <row r="116" spans="9:15" ht="12">
      <c r="I116" s="29"/>
      <c r="J116" s="29"/>
      <c r="K116" s="29"/>
      <c r="L116" s="29"/>
      <c r="M116" s="29"/>
      <c r="N116" s="29"/>
      <c r="O116" s="29"/>
    </row>
    <row r="117" spans="9:15" ht="12">
      <c r="I117" s="29"/>
      <c r="J117" s="29"/>
      <c r="K117" s="29"/>
      <c r="L117" s="29"/>
      <c r="M117" s="29"/>
      <c r="N117" s="29"/>
      <c r="O117" s="29"/>
    </row>
    <row r="118" spans="9:15" ht="12">
      <c r="I118" s="29"/>
      <c r="J118" s="29"/>
      <c r="K118" s="29"/>
      <c r="L118" s="29"/>
      <c r="M118" s="29"/>
      <c r="N118" s="29"/>
      <c r="O118" s="29"/>
    </row>
    <row r="119" spans="9:15" ht="12">
      <c r="I119" s="29"/>
      <c r="J119" s="29"/>
      <c r="K119" s="29"/>
      <c r="L119" s="29"/>
      <c r="M119" s="29"/>
      <c r="N119" s="29"/>
      <c r="O119" s="29"/>
    </row>
    <row r="120" spans="9:15" ht="12">
      <c r="I120" s="29"/>
      <c r="J120" s="29"/>
      <c r="K120" s="29"/>
      <c r="L120" s="29"/>
      <c r="M120" s="29"/>
      <c r="N120" s="29"/>
      <c r="O120" s="29"/>
    </row>
    <row r="121" spans="9:15" ht="12">
      <c r="I121" s="29"/>
      <c r="J121" s="29"/>
      <c r="K121" s="29"/>
      <c r="L121" s="29"/>
      <c r="M121" s="29"/>
      <c r="N121" s="29"/>
      <c r="O121" s="29"/>
    </row>
    <row r="122" spans="9:15" ht="12">
      <c r="I122" s="29"/>
      <c r="J122" s="29"/>
      <c r="K122" s="29"/>
      <c r="L122" s="29"/>
      <c r="M122" s="29"/>
      <c r="N122" s="29"/>
      <c r="O122" s="29"/>
    </row>
    <row r="123" spans="9:15" ht="12">
      <c r="I123" s="29"/>
      <c r="J123" s="29"/>
      <c r="K123" s="29"/>
      <c r="L123" s="29"/>
      <c r="M123" s="29"/>
      <c r="N123" s="29"/>
      <c r="O123" s="29"/>
    </row>
    <row r="124" spans="9:15" ht="12">
      <c r="I124" s="29"/>
      <c r="J124" s="29"/>
      <c r="K124" s="29"/>
      <c r="L124" s="29"/>
      <c r="M124" s="29"/>
      <c r="N124" s="29"/>
      <c r="O124" s="29"/>
    </row>
    <row r="125" spans="9:15" ht="12">
      <c r="I125" s="29"/>
      <c r="J125" s="29"/>
      <c r="K125" s="29"/>
      <c r="L125" s="29"/>
      <c r="M125" s="29"/>
      <c r="N125" s="29"/>
      <c r="O125" s="29"/>
    </row>
    <row r="126" spans="9:15" ht="12">
      <c r="I126" s="29"/>
      <c r="J126" s="29"/>
      <c r="K126" s="29"/>
      <c r="L126" s="29"/>
      <c r="M126" s="29"/>
      <c r="N126" s="29"/>
      <c r="O126" s="29"/>
    </row>
    <row r="127" spans="9:15" ht="12">
      <c r="I127" s="29"/>
      <c r="J127" s="29"/>
      <c r="K127" s="29"/>
      <c r="L127" s="29"/>
      <c r="M127" s="29"/>
      <c r="N127" s="29"/>
      <c r="O127" s="29"/>
    </row>
    <row r="128" spans="9:15" ht="12">
      <c r="I128" s="29"/>
      <c r="J128" s="29"/>
      <c r="K128" s="29"/>
      <c r="L128" s="29"/>
      <c r="M128" s="29"/>
      <c r="N128" s="29"/>
      <c r="O128" s="29"/>
    </row>
    <row r="129" spans="9:15" ht="12">
      <c r="I129" s="29"/>
      <c r="J129" s="29"/>
      <c r="K129" s="29"/>
      <c r="L129" s="29"/>
      <c r="M129" s="29"/>
      <c r="N129" s="29"/>
      <c r="O129" s="29"/>
    </row>
    <row r="130" spans="9:15" ht="12">
      <c r="I130" s="29"/>
      <c r="J130" s="29"/>
      <c r="K130" s="29"/>
      <c r="L130" s="29"/>
      <c r="M130" s="29"/>
      <c r="N130" s="29"/>
      <c r="O130" s="29"/>
    </row>
    <row r="131" spans="9:15" ht="12">
      <c r="I131" s="29"/>
      <c r="J131" s="29"/>
      <c r="K131" s="29"/>
      <c r="L131" s="29"/>
      <c r="M131" s="29"/>
      <c r="N131" s="29"/>
      <c r="O131" s="29"/>
    </row>
    <row r="132" spans="9:15" ht="12">
      <c r="I132" s="29"/>
      <c r="J132" s="29"/>
      <c r="K132" s="29"/>
      <c r="L132" s="29"/>
      <c r="M132" s="29"/>
      <c r="N132" s="29"/>
      <c r="O132" s="29"/>
    </row>
    <row r="133" spans="9:15" ht="12">
      <c r="I133" s="29"/>
      <c r="J133" s="29"/>
      <c r="K133" s="29"/>
      <c r="L133" s="29"/>
      <c r="M133" s="29"/>
      <c r="N133" s="29"/>
      <c r="O133" s="29"/>
    </row>
    <row r="134" spans="9:15" ht="12">
      <c r="I134" s="29"/>
      <c r="J134" s="29"/>
      <c r="K134" s="29"/>
      <c r="L134" s="29"/>
      <c r="M134" s="29"/>
      <c r="N134" s="29"/>
      <c r="O134" s="29"/>
    </row>
    <row r="135" spans="9:15" ht="12">
      <c r="I135" s="29"/>
      <c r="J135" s="29"/>
      <c r="K135" s="29"/>
      <c r="L135" s="29"/>
      <c r="M135" s="29"/>
      <c r="N135" s="29"/>
      <c r="O135" s="29"/>
    </row>
    <row r="136" spans="9:15" ht="12">
      <c r="I136" s="29"/>
      <c r="J136" s="29"/>
      <c r="K136" s="29"/>
      <c r="L136" s="29"/>
      <c r="M136" s="29"/>
      <c r="N136" s="29"/>
      <c r="O136" s="29"/>
    </row>
    <row r="137" spans="9:15" ht="12">
      <c r="I137" s="29"/>
      <c r="J137" s="29"/>
      <c r="K137" s="29"/>
      <c r="L137" s="29"/>
      <c r="M137" s="29"/>
      <c r="N137" s="29"/>
      <c r="O137" s="29"/>
    </row>
    <row r="138" spans="9:15" ht="12">
      <c r="I138" s="29"/>
      <c r="J138" s="29"/>
      <c r="K138" s="29"/>
      <c r="L138" s="29"/>
      <c r="M138" s="29"/>
      <c r="N138" s="29"/>
      <c r="O138" s="29"/>
    </row>
    <row r="139" spans="9:15" ht="12">
      <c r="I139" s="29"/>
      <c r="J139" s="29"/>
      <c r="K139" s="29"/>
      <c r="L139" s="29"/>
      <c r="M139" s="29"/>
      <c r="N139" s="29"/>
      <c r="O139" s="29"/>
    </row>
    <row r="140" spans="9:15" ht="12">
      <c r="I140" s="29"/>
      <c r="J140" s="29"/>
      <c r="K140" s="29"/>
      <c r="L140" s="29"/>
      <c r="M140" s="29"/>
      <c r="N140" s="29"/>
      <c r="O140" s="29"/>
    </row>
    <row r="141" spans="9:15" ht="12">
      <c r="I141" s="29"/>
      <c r="J141" s="29"/>
      <c r="K141" s="29"/>
      <c r="L141" s="29"/>
      <c r="M141" s="29"/>
      <c r="N141" s="29"/>
      <c r="O141" s="29"/>
    </row>
    <row r="142" spans="9:15" ht="12">
      <c r="I142" s="29"/>
      <c r="J142" s="29"/>
      <c r="K142" s="29"/>
      <c r="L142" s="29"/>
      <c r="M142" s="29"/>
      <c r="N142" s="29"/>
      <c r="O142" s="29"/>
    </row>
    <row r="143" spans="9:15" ht="12">
      <c r="I143" s="29"/>
      <c r="J143" s="29"/>
      <c r="K143" s="29"/>
      <c r="L143" s="29"/>
      <c r="M143" s="29"/>
      <c r="N143" s="29"/>
      <c r="O143" s="29"/>
    </row>
    <row r="144" spans="9:15" ht="12">
      <c r="I144" s="29"/>
      <c r="J144" s="29"/>
      <c r="K144" s="29"/>
      <c r="L144" s="29"/>
      <c r="M144" s="29"/>
      <c r="N144" s="29"/>
      <c r="O144" s="29"/>
    </row>
    <row r="145" spans="9:15" ht="12">
      <c r="I145" s="29"/>
      <c r="J145" s="29"/>
      <c r="K145" s="29"/>
      <c r="L145" s="29"/>
      <c r="M145" s="29"/>
      <c r="N145" s="29"/>
      <c r="O145" s="29"/>
    </row>
    <row r="146" spans="9:15" ht="12">
      <c r="I146" s="29"/>
      <c r="J146" s="29"/>
      <c r="K146" s="29"/>
      <c r="L146" s="29"/>
      <c r="M146" s="29"/>
      <c r="N146" s="29"/>
      <c r="O146" s="29"/>
    </row>
    <row r="147" spans="9:15" ht="12">
      <c r="I147" s="29"/>
      <c r="J147" s="29"/>
      <c r="K147" s="29"/>
      <c r="L147" s="29"/>
      <c r="M147" s="29"/>
      <c r="N147" s="29"/>
      <c r="O147" s="29"/>
    </row>
    <row r="148" spans="9:15" ht="12">
      <c r="I148" s="29"/>
      <c r="J148" s="29"/>
      <c r="K148" s="29"/>
      <c r="L148" s="29"/>
      <c r="M148" s="29"/>
      <c r="N148" s="29"/>
      <c r="O148" s="29"/>
    </row>
    <row r="149" spans="9:15" ht="12">
      <c r="I149" s="29"/>
      <c r="J149" s="29"/>
      <c r="K149" s="29"/>
      <c r="L149" s="29"/>
      <c r="M149" s="29"/>
      <c r="N149" s="29"/>
      <c r="O149" s="29"/>
    </row>
    <row r="150" spans="9:15" ht="12">
      <c r="I150" s="29"/>
      <c r="J150" s="29"/>
      <c r="K150" s="29"/>
      <c r="L150" s="29"/>
      <c r="M150" s="29"/>
      <c r="N150" s="29"/>
      <c r="O150" s="29"/>
    </row>
    <row r="151" spans="9:15" ht="12">
      <c r="I151" s="29"/>
      <c r="J151" s="29"/>
      <c r="K151" s="29"/>
      <c r="L151" s="29"/>
      <c r="M151" s="29"/>
      <c r="N151" s="29"/>
      <c r="O151" s="29"/>
    </row>
    <row r="152" spans="9:15" ht="12">
      <c r="I152" s="29"/>
      <c r="J152" s="29"/>
      <c r="K152" s="29"/>
      <c r="L152" s="29"/>
      <c r="M152" s="29"/>
      <c r="N152" s="29"/>
      <c r="O152" s="29"/>
    </row>
    <row r="153" spans="9:15" ht="12">
      <c r="I153" s="29"/>
      <c r="J153" s="29"/>
      <c r="K153" s="29"/>
      <c r="L153" s="29"/>
      <c r="M153" s="29"/>
      <c r="N153" s="29"/>
      <c r="O153" s="29"/>
    </row>
    <row r="154" spans="9:15" ht="12">
      <c r="I154" s="29"/>
      <c r="J154" s="29"/>
      <c r="K154" s="29"/>
      <c r="L154" s="29"/>
      <c r="M154" s="29"/>
      <c r="N154" s="29"/>
      <c r="O154" s="29"/>
    </row>
    <row r="155" spans="9:15" ht="12">
      <c r="I155" s="29"/>
      <c r="J155" s="29"/>
      <c r="K155" s="29"/>
      <c r="L155" s="29"/>
      <c r="M155" s="29"/>
      <c r="N155" s="29"/>
      <c r="O155" s="29"/>
    </row>
    <row r="156" spans="9:15" ht="12">
      <c r="I156" s="29"/>
      <c r="J156" s="29"/>
      <c r="K156" s="29"/>
      <c r="L156" s="29"/>
      <c r="M156" s="29"/>
      <c r="N156" s="29"/>
      <c r="O156" s="29"/>
    </row>
    <row r="157" spans="9:15" ht="12">
      <c r="I157" s="29"/>
      <c r="J157" s="29"/>
      <c r="K157" s="29"/>
      <c r="L157" s="29"/>
      <c r="M157" s="29"/>
      <c r="N157" s="29"/>
      <c r="O157" s="29"/>
    </row>
    <row r="158" spans="9:15" ht="12">
      <c r="I158" s="29"/>
      <c r="J158" s="29"/>
      <c r="K158" s="29"/>
      <c r="L158" s="29"/>
      <c r="M158" s="29"/>
      <c r="N158" s="29"/>
      <c r="O158" s="29"/>
    </row>
    <row r="159" spans="9:15" ht="12">
      <c r="I159" s="29"/>
      <c r="J159" s="29"/>
      <c r="K159" s="29"/>
      <c r="L159" s="29"/>
      <c r="M159" s="29"/>
      <c r="N159" s="29"/>
      <c r="O159" s="29"/>
    </row>
    <row r="160" spans="9:15" ht="12">
      <c r="I160" s="29"/>
      <c r="J160" s="29"/>
      <c r="K160" s="29"/>
      <c r="L160" s="29"/>
      <c r="M160" s="29"/>
      <c r="N160" s="29"/>
      <c r="O160" s="29"/>
    </row>
    <row r="161" spans="9:15" ht="12">
      <c r="I161" s="29"/>
      <c r="J161" s="29"/>
      <c r="K161" s="29"/>
      <c r="L161" s="29"/>
      <c r="M161" s="29"/>
      <c r="N161" s="29"/>
      <c r="O161" s="29"/>
    </row>
    <row r="162" spans="9:15" ht="12">
      <c r="I162" s="29"/>
      <c r="J162" s="29"/>
      <c r="K162" s="29"/>
      <c r="L162" s="29"/>
      <c r="M162" s="29"/>
      <c r="N162" s="29"/>
      <c r="O162" s="29"/>
    </row>
    <row r="163" spans="9:15" ht="12">
      <c r="I163" s="29"/>
      <c r="J163" s="29"/>
      <c r="K163" s="29"/>
      <c r="L163" s="29"/>
      <c r="M163" s="29"/>
      <c r="N163" s="29"/>
      <c r="O163" s="29"/>
    </row>
    <row r="164" spans="9:15" ht="12">
      <c r="I164" s="29"/>
      <c r="J164" s="29"/>
      <c r="K164" s="29"/>
      <c r="L164" s="29"/>
      <c r="M164" s="29"/>
      <c r="N164" s="29"/>
      <c r="O164" s="29"/>
    </row>
    <row r="165" spans="9:15" ht="12">
      <c r="I165" s="29"/>
      <c r="J165" s="29"/>
      <c r="K165" s="29"/>
      <c r="L165" s="29"/>
      <c r="M165" s="29"/>
      <c r="N165" s="29"/>
      <c r="O165" s="29"/>
    </row>
    <row r="166" spans="9:15" ht="12">
      <c r="I166" s="29"/>
      <c r="J166" s="29"/>
      <c r="K166" s="29"/>
      <c r="L166" s="29"/>
      <c r="M166" s="29"/>
      <c r="N166" s="29"/>
      <c r="O166" s="29"/>
    </row>
    <row r="167" spans="9:15" ht="12">
      <c r="I167" s="29"/>
      <c r="J167" s="29"/>
      <c r="K167" s="29"/>
      <c r="L167" s="29"/>
      <c r="M167" s="29"/>
      <c r="N167" s="29"/>
      <c r="O167" s="29"/>
    </row>
    <row r="168" spans="9:15" ht="12">
      <c r="I168" s="29"/>
      <c r="J168" s="29"/>
      <c r="K168" s="29"/>
      <c r="L168" s="29"/>
      <c r="M168" s="29"/>
      <c r="N168" s="29"/>
      <c r="O168" s="29"/>
    </row>
    <row r="169" spans="9:15" ht="12">
      <c r="I169" s="29"/>
      <c r="J169" s="29"/>
      <c r="K169" s="29"/>
      <c r="L169" s="29"/>
      <c r="M169" s="29"/>
      <c r="N169" s="29"/>
      <c r="O169" s="29"/>
    </row>
    <row r="170" spans="9:15" ht="12">
      <c r="I170" s="29"/>
      <c r="J170" s="29"/>
      <c r="K170" s="29"/>
      <c r="L170" s="29"/>
      <c r="M170" s="29"/>
      <c r="N170" s="29"/>
      <c r="O170" s="29"/>
    </row>
    <row r="171" spans="9:15" ht="12">
      <c r="I171" s="29"/>
      <c r="J171" s="29"/>
      <c r="K171" s="29"/>
      <c r="L171" s="29"/>
      <c r="M171" s="29"/>
      <c r="N171" s="29"/>
      <c r="O171" s="29"/>
    </row>
    <row r="172" spans="9:15" ht="12">
      <c r="I172" s="29"/>
      <c r="J172" s="29"/>
      <c r="K172" s="29"/>
      <c r="L172" s="29"/>
      <c r="M172" s="29"/>
      <c r="N172" s="29"/>
      <c r="O172" s="29"/>
    </row>
    <row r="173" spans="9:15" ht="12">
      <c r="I173" s="29"/>
      <c r="J173" s="29"/>
      <c r="K173" s="29"/>
      <c r="L173" s="29"/>
      <c r="M173" s="29"/>
      <c r="N173" s="29"/>
      <c r="O173" s="29"/>
    </row>
    <row r="174" spans="9:15" ht="12">
      <c r="I174" s="29"/>
      <c r="J174" s="29"/>
      <c r="K174" s="29"/>
      <c r="L174" s="29"/>
      <c r="M174" s="29"/>
      <c r="N174" s="29"/>
      <c r="O174" s="29"/>
    </row>
    <row r="175" spans="9:15" ht="12">
      <c r="I175" s="29"/>
      <c r="J175" s="29"/>
      <c r="K175" s="29"/>
      <c r="L175" s="29"/>
      <c r="M175" s="29"/>
      <c r="N175" s="29"/>
      <c r="O175" s="29"/>
    </row>
    <row r="176" spans="9:15" ht="12">
      <c r="I176" s="29"/>
      <c r="J176" s="29"/>
      <c r="K176" s="29"/>
      <c r="L176" s="29"/>
      <c r="M176" s="29"/>
      <c r="N176" s="29"/>
      <c r="O176" s="29"/>
    </row>
    <row r="177" spans="9:15" ht="12">
      <c r="I177" s="29"/>
      <c r="J177" s="29"/>
      <c r="K177" s="29"/>
      <c r="L177" s="29"/>
      <c r="M177" s="29"/>
      <c r="N177" s="29"/>
      <c r="O177" s="29"/>
    </row>
    <row r="178" spans="9:15" ht="12">
      <c r="I178" s="29"/>
      <c r="J178" s="29"/>
      <c r="K178" s="29"/>
      <c r="L178" s="29"/>
      <c r="M178" s="29"/>
      <c r="N178" s="29"/>
      <c r="O178" s="29"/>
    </row>
    <row r="179" spans="9:15" ht="12">
      <c r="I179" s="29"/>
      <c r="J179" s="29"/>
      <c r="K179" s="29"/>
      <c r="L179" s="29"/>
      <c r="M179" s="29"/>
      <c r="N179" s="29"/>
      <c r="O179" s="29"/>
    </row>
    <row r="180" spans="9:15" ht="12">
      <c r="I180" s="29"/>
      <c r="J180" s="29"/>
      <c r="K180" s="29"/>
      <c r="L180" s="29"/>
      <c r="M180" s="29"/>
      <c r="N180" s="29"/>
      <c r="O180" s="29"/>
    </row>
    <row r="181" spans="9:15" ht="12">
      <c r="I181" s="29"/>
      <c r="J181" s="29"/>
      <c r="K181" s="29"/>
      <c r="L181" s="29"/>
      <c r="M181" s="29"/>
      <c r="N181" s="29"/>
      <c r="O181" s="29"/>
    </row>
    <row r="182" spans="9:15" ht="12">
      <c r="I182" s="29"/>
      <c r="J182" s="29"/>
      <c r="K182" s="29"/>
      <c r="L182" s="29"/>
      <c r="M182" s="29"/>
      <c r="N182" s="29"/>
      <c r="O182" s="29"/>
    </row>
    <row r="183" spans="9:15" ht="12">
      <c r="I183" s="29"/>
      <c r="J183" s="29"/>
      <c r="K183" s="29"/>
      <c r="L183" s="29"/>
      <c r="M183" s="29"/>
      <c r="N183" s="29"/>
      <c r="O183" s="29"/>
    </row>
    <row r="184" spans="9:15" ht="12">
      <c r="I184" s="29"/>
      <c r="J184" s="29"/>
      <c r="K184" s="29"/>
      <c r="L184" s="29"/>
      <c r="M184" s="29"/>
      <c r="N184" s="29"/>
      <c r="O184" s="29"/>
    </row>
    <row r="185" spans="9:15" ht="12">
      <c r="I185" s="29"/>
      <c r="J185" s="29"/>
      <c r="K185" s="29"/>
      <c r="L185" s="29"/>
      <c r="M185" s="29"/>
      <c r="N185" s="29"/>
      <c r="O185" s="29"/>
    </row>
    <row r="186" spans="9:15" ht="12">
      <c r="I186" s="29"/>
      <c r="J186" s="29"/>
      <c r="K186" s="29"/>
      <c r="L186" s="29"/>
      <c r="M186" s="29"/>
      <c r="N186" s="29"/>
      <c r="O186" s="29"/>
    </row>
    <row r="187" spans="9:15" ht="12">
      <c r="I187" s="29"/>
      <c r="J187" s="29"/>
      <c r="K187" s="29"/>
      <c r="L187" s="29"/>
      <c r="M187" s="29"/>
      <c r="N187" s="29"/>
      <c r="O187" s="29"/>
    </row>
    <row r="188" spans="9:15" ht="12">
      <c r="I188" s="29"/>
      <c r="J188" s="29"/>
      <c r="K188" s="29"/>
      <c r="L188" s="29"/>
      <c r="M188" s="29"/>
      <c r="N188" s="29"/>
      <c r="O188" s="29"/>
    </row>
    <row r="189" spans="9:15" ht="12">
      <c r="I189" s="29"/>
      <c r="J189" s="29"/>
      <c r="K189" s="29"/>
      <c r="L189" s="29"/>
      <c r="M189" s="29"/>
      <c r="N189" s="29"/>
      <c r="O189" s="29"/>
    </row>
    <row r="190" spans="9:15" ht="12">
      <c r="I190" s="29"/>
      <c r="J190" s="29"/>
      <c r="K190" s="29"/>
      <c r="L190" s="29"/>
      <c r="M190" s="29"/>
      <c r="N190" s="29"/>
      <c r="O190" s="29"/>
    </row>
    <row r="191" spans="9:15" ht="12">
      <c r="I191" s="29"/>
      <c r="J191" s="29"/>
      <c r="K191" s="29"/>
      <c r="L191" s="29"/>
      <c r="M191" s="29"/>
      <c r="N191" s="29"/>
      <c r="O191" s="29"/>
    </row>
    <row r="192" spans="9:15" ht="12">
      <c r="I192" s="29"/>
      <c r="J192" s="29"/>
      <c r="K192" s="29"/>
      <c r="L192" s="29"/>
      <c r="M192" s="29"/>
      <c r="N192" s="29"/>
      <c r="O192" s="29"/>
    </row>
    <row r="193" spans="9:15" ht="12">
      <c r="I193" s="29"/>
      <c r="J193" s="29"/>
      <c r="K193" s="29"/>
      <c r="L193" s="29"/>
      <c r="M193" s="29"/>
      <c r="N193" s="29"/>
      <c r="O193" s="29"/>
    </row>
    <row r="194" spans="9:15" ht="12">
      <c r="I194" s="29"/>
      <c r="J194" s="29"/>
      <c r="K194" s="29"/>
      <c r="L194" s="29"/>
      <c r="M194" s="29"/>
      <c r="N194" s="29"/>
      <c r="O194" s="29"/>
    </row>
    <row r="195" spans="9:15" ht="12">
      <c r="I195" s="29"/>
      <c r="J195" s="29"/>
      <c r="K195" s="29"/>
      <c r="L195" s="29"/>
      <c r="M195" s="29"/>
      <c r="N195" s="29"/>
      <c r="O195" s="29"/>
    </row>
    <row r="196" spans="9:15" ht="12">
      <c r="I196" s="29"/>
      <c r="J196" s="29"/>
      <c r="K196" s="29"/>
      <c r="L196" s="29"/>
      <c r="M196" s="29"/>
      <c r="N196" s="29"/>
      <c r="O196" s="29"/>
    </row>
    <row r="197" spans="9:15" ht="12">
      <c r="I197" s="29"/>
      <c r="J197" s="29"/>
      <c r="K197" s="29"/>
      <c r="L197" s="29"/>
      <c r="M197" s="29"/>
      <c r="N197" s="29"/>
      <c r="O197" s="29"/>
    </row>
    <row r="198" spans="9:15" ht="12">
      <c r="I198" s="29"/>
      <c r="J198" s="29"/>
      <c r="K198" s="29"/>
      <c r="L198" s="29"/>
      <c r="M198" s="29"/>
      <c r="N198" s="29"/>
      <c r="O198" s="29"/>
    </row>
    <row r="199" spans="9:15" ht="12">
      <c r="I199" s="29"/>
      <c r="J199" s="29"/>
      <c r="K199" s="29"/>
      <c r="L199" s="29"/>
      <c r="M199" s="29"/>
      <c r="N199" s="29"/>
      <c r="O199" s="29"/>
    </row>
    <row r="200" spans="9:15" ht="12">
      <c r="I200" s="29"/>
      <c r="J200" s="29"/>
      <c r="K200" s="29"/>
      <c r="L200" s="29"/>
      <c r="M200" s="29"/>
      <c r="N200" s="29"/>
      <c r="O200" s="29"/>
    </row>
    <row r="201" spans="9:15" ht="12">
      <c r="I201" s="29"/>
      <c r="J201" s="29"/>
      <c r="K201" s="29"/>
      <c r="L201" s="29"/>
      <c r="M201" s="29"/>
      <c r="N201" s="29"/>
      <c r="O201" s="29"/>
    </row>
    <row r="202" spans="9:15" ht="12">
      <c r="I202" s="29"/>
      <c r="J202" s="29"/>
      <c r="K202" s="29"/>
      <c r="L202" s="29"/>
      <c r="M202" s="29"/>
      <c r="N202" s="29"/>
      <c r="O202" s="29"/>
    </row>
    <row r="203" spans="9:15" ht="12">
      <c r="I203" s="29"/>
      <c r="J203" s="29"/>
      <c r="K203" s="29"/>
      <c r="L203" s="29"/>
      <c r="M203" s="29"/>
      <c r="N203" s="29"/>
      <c r="O203" s="29"/>
    </row>
    <row r="204" spans="9:15" ht="12">
      <c r="I204" s="29"/>
      <c r="J204" s="29"/>
      <c r="K204" s="29"/>
      <c r="L204" s="29"/>
      <c r="M204" s="29"/>
      <c r="N204" s="29"/>
      <c r="O204" s="29"/>
    </row>
    <row r="205" spans="9:15" ht="12">
      <c r="I205" s="29"/>
      <c r="J205" s="29"/>
      <c r="K205" s="29"/>
      <c r="L205" s="29"/>
      <c r="M205" s="29"/>
      <c r="N205" s="29"/>
      <c r="O205" s="29"/>
    </row>
    <row r="206" spans="9:15" ht="12">
      <c r="I206" s="29"/>
      <c r="J206" s="29"/>
      <c r="K206" s="29"/>
      <c r="L206" s="29"/>
      <c r="M206" s="29"/>
      <c r="N206" s="29"/>
      <c r="O206" s="29"/>
    </row>
    <row r="207" spans="9:15" ht="12">
      <c r="I207" s="29"/>
      <c r="J207" s="29"/>
      <c r="K207" s="29"/>
      <c r="L207" s="29"/>
      <c r="M207" s="29"/>
      <c r="N207" s="29"/>
      <c r="O207" s="29"/>
    </row>
    <row r="208" spans="9:15" ht="12">
      <c r="I208" s="29"/>
      <c r="J208" s="29"/>
      <c r="K208" s="29"/>
      <c r="L208" s="29"/>
      <c r="M208" s="29"/>
      <c r="N208" s="29"/>
      <c r="O208" s="29"/>
    </row>
    <row r="209" spans="9:15" ht="12">
      <c r="I209" s="29"/>
      <c r="J209" s="29"/>
      <c r="K209" s="29"/>
      <c r="L209" s="29"/>
      <c r="M209" s="29"/>
      <c r="N209" s="29"/>
      <c r="O209" s="29"/>
    </row>
    <row r="210" spans="9:15" ht="12">
      <c r="I210" s="29"/>
      <c r="J210" s="29"/>
      <c r="K210" s="29"/>
      <c r="L210" s="29"/>
      <c r="M210" s="29"/>
      <c r="N210" s="29"/>
      <c r="O210" s="29"/>
    </row>
    <row r="211" spans="9:15" ht="12">
      <c r="I211" s="29"/>
      <c r="J211" s="29"/>
      <c r="K211" s="29"/>
      <c r="L211" s="29"/>
      <c r="M211" s="29"/>
      <c r="N211" s="29"/>
      <c r="O211" s="29"/>
    </row>
    <row r="212" spans="9:15" ht="12">
      <c r="I212" s="29"/>
      <c r="J212" s="29"/>
      <c r="K212" s="29"/>
      <c r="L212" s="29"/>
      <c r="M212" s="29"/>
      <c r="N212" s="29"/>
      <c r="O212" s="29"/>
    </row>
    <row r="213" spans="9:15" ht="12">
      <c r="I213" s="29"/>
      <c r="J213" s="29"/>
      <c r="K213" s="29"/>
      <c r="L213" s="29"/>
      <c r="M213" s="29"/>
      <c r="N213" s="29"/>
      <c r="O213" s="29"/>
    </row>
    <row r="214" spans="9:15" ht="12">
      <c r="I214" s="29"/>
      <c r="J214" s="29"/>
      <c r="K214" s="29"/>
      <c r="L214" s="29"/>
      <c r="M214" s="29"/>
      <c r="N214" s="29"/>
      <c r="O214" s="29"/>
    </row>
    <row r="215" spans="9:15" ht="12">
      <c r="I215" s="29"/>
      <c r="J215" s="29"/>
      <c r="K215" s="29"/>
      <c r="L215" s="29"/>
      <c r="M215" s="29"/>
      <c r="N215" s="29"/>
      <c r="O215" s="29"/>
    </row>
    <row r="216" spans="9:15" ht="12">
      <c r="I216" s="29"/>
      <c r="J216" s="29"/>
      <c r="K216" s="29"/>
      <c r="L216" s="29"/>
      <c r="M216" s="29"/>
      <c r="N216" s="29"/>
      <c r="O216" s="29"/>
    </row>
    <row r="217" spans="9:15" ht="12">
      <c r="I217" s="29"/>
      <c r="J217" s="29"/>
      <c r="K217" s="29"/>
      <c r="L217" s="29"/>
      <c r="M217" s="29"/>
      <c r="N217" s="29"/>
      <c r="O217" s="29"/>
    </row>
    <row r="218" spans="9:15" ht="12">
      <c r="I218" s="29"/>
      <c r="J218" s="29"/>
      <c r="K218" s="29"/>
      <c r="L218" s="29"/>
      <c r="M218" s="29"/>
      <c r="N218" s="29"/>
      <c r="O218" s="29"/>
    </row>
    <row r="219" spans="9:15" ht="12">
      <c r="I219" s="29"/>
      <c r="J219" s="29"/>
      <c r="K219" s="29"/>
      <c r="L219" s="29"/>
      <c r="M219" s="29"/>
      <c r="N219" s="29"/>
      <c r="O219" s="29"/>
    </row>
    <row r="220" spans="9:15" ht="12">
      <c r="I220" s="29"/>
      <c r="J220" s="29"/>
      <c r="K220" s="29"/>
      <c r="L220" s="29"/>
      <c r="M220" s="29"/>
      <c r="N220" s="29"/>
      <c r="O220" s="29"/>
    </row>
    <row r="221" spans="9:15" ht="12">
      <c r="I221" s="29"/>
      <c r="J221" s="29"/>
      <c r="K221" s="29"/>
      <c r="L221" s="29"/>
      <c r="M221" s="29"/>
      <c r="N221" s="29"/>
      <c r="O221" s="29"/>
    </row>
    <row r="222" spans="9:15" ht="12">
      <c r="I222" s="29"/>
      <c r="J222" s="29"/>
      <c r="K222" s="29"/>
      <c r="L222" s="29"/>
      <c r="M222" s="29"/>
      <c r="N222" s="29"/>
      <c r="O222" s="29"/>
    </row>
    <row r="223" spans="9:15" ht="12">
      <c r="I223" s="29"/>
      <c r="J223" s="29"/>
      <c r="K223" s="29"/>
      <c r="L223" s="29"/>
      <c r="M223" s="29"/>
      <c r="N223" s="29"/>
      <c r="O223" s="29"/>
    </row>
    <row r="224" spans="9:15" ht="12">
      <c r="I224" s="29"/>
      <c r="J224" s="29"/>
      <c r="K224" s="29"/>
      <c r="L224" s="29"/>
      <c r="M224" s="29"/>
      <c r="N224" s="29"/>
      <c r="O224" s="29"/>
    </row>
    <row r="225" spans="9:15" ht="12">
      <c r="I225" s="29"/>
      <c r="J225" s="29"/>
      <c r="K225" s="29"/>
      <c r="L225" s="29"/>
      <c r="M225" s="29"/>
      <c r="N225" s="29"/>
      <c r="O225" s="29"/>
    </row>
    <row r="226" spans="9:15" ht="12">
      <c r="I226" s="29"/>
      <c r="J226" s="29"/>
      <c r="K226" s="29"/>
      <c r="L226" s="29"/>
      <c r="M226" s="29"/>
      <c r="N226" s="29"/>
      <c r="O226" s="29"/>
    </row>
    <row r="227" spans="9:15" ht="12">
      <c r="I227" s="29"/>
      <c r="J227" s="29"/>
      <c r="K227" s="29"/>
      <c r="L227" s="29"/>
      <c r="M227" s="29"/>
      <c r="N227" s="29"/>
      <c r="O227" s="29"/>
    </row>
    <row r="228" spans="9:15" ht="12">
      <c r="I228" s="29"/>
      <c r="J228" s="29"/>
      <c r="K228" s="29"/>
      <c r="L228" s="29"/>
      <c r="M228" s="29"/>
      <c r="N228" s="29"/>
      <c r="O228" s="29"/>
    </row>
    <row r="229" spans="9:15" ht="12">
      <c r="I229" s="29"/>
      <c r="J229" s="29"/>
      <c r="K229" s="29"/>
      <c r="L229" s="29"/>
      <c r="M229" s="29"/>
      <c r="N229" s="29"/>
      <c r="O229" s="29"/>
    </row>
    <row r="230" spans="9:15" ht="12">
      <c r="I230" s="29"/>
      <c r="J230" s="29"/>
      <c r="K230" s="29"/>
      <c r="L230" s="29"/>
      <c r="M230" s="29"/>
      <c r="N230" s="29"/>
      <c r="O230" s="29"/>
    </row>
    <row r="231" spans="9:15" ht="12">
      <c r="I231" s="29"/>
      <c r="J231" s="29"/>
      <c r="K231" s="29"/>
      <c r="L231" s="29"/>
      <c r="M231" s="29"/>
      <c r="N231" s="29"/>
      <c r="O231" s="29"/>
    </row>
    <row r="232" spans="9:15" ht="12">
      <c r="I232" s="29"/>
      <c r="J232" s="29"/>
      <c r="K232" s="29"/>
      <c r="L232" s="29"/>
      <c r="M232" s="29"/>
      <c r="N232" s="29"/>
      <c r="O232" s="29"/>
    </row>
    <row r="233" spans="9:15" ht="12">
      <c r="I233" s="29"/>
      <c r="J233" s="29"/>
      <c r="K233" s="29"/>
      <c r="L233" s="29"/>
      <c r="M233" s="29"/>
      <c r="N233" s="29"/>
      <c r="O233" s="29"/>
    </row>
    <row r="234" spans="9:15" ht="12">
      <c r="I234" s="29"/>
      <c r="J234" s="29"/>
      <c r="K234" s="29"/>
      <c r="L234" s="29"/>
      <c r="M234" s="29"/>
      <c r="N234" s="29"/>
      <c r="O234" s="29"/>
    </row>
    <row r="235" spans="9:15" ht="12">
      <c r="I235" s="29"/>
      <c r="J235" s="29"/>
      <c r="K235" s="29"/>
      <c r="L235" s="29"/>
      <c r="M235" s="29"/>
      <c r="N235" s="29"/>
      <c r="O235" s="29"/>
    </row>
    <row r="236" spans="9:15" ht="12">
      <c r="I236" s="29"/>
      <c r="J236" s="29"/>
      <c r="K236" s="29"/>
      <c r="L236" s="29"/>
      <c r="M236" s="29"/>
      <c r="N236" s="29"/>
      <c r="O236" s="29"/>
    </row>
    <row r="237" spans="9:15" ht="12">
      <c r="I237" s="29"/>
      <c r="J237" s="29"/>
      <c r="K237" s="29"/>
      <c r="L237" s="29"/>
      <c r="M237" s="29"/>
      <c r="N237" s="29"/>
      <c r="O237" s="29"/>
    </row>
    <row r="238" spans="9:15" ht="12">
      <c r="I238" s="29"/>
      <c r="J238" s="29"/>
      <c r="K238" s="29"/>
      <c r="L238" s="29"/>
      <c r="M238" s="29"/>
      <c r="N238" s="29"/>
      <c r="O238" s="29"/>
    </row>
  </sheetData>
  <sheetProtection/>
  <mergeCells count="31">
    <mergeCell ref="A1:D1"/>
    <mergeCell ref="AP1:AY8"/>
    <mergeCell ref="A3:D3"/>
    <mergeCell ref="C9:H9"/>
    <mergeCell ref="A10:A11"/>
    <mergeCell ref="B10:B11"/>
    <mergeCell ref="D10:H10"/>
    <mergeCell ref="I10:O10"/>
    <mergeCell ref="W10:AC10"/>
    <mergeCell ref="AD10:AJ10"/>
    <mergeCell ref="AK10:AQ10"/>
    <mergeCell ref="AR10:AX10"/>
    <mergeCell ref="W82:AC82"/>
    <mergeCell ref="AD82:AJ82"/>
    <mergeCell ref="AK82:AQ82"/>
    <mergeCell ref="AR82:AX82"/>
    <mergeCell ref="AK91:AO91"/>
    <mergeCell ref="AR84:AX84"/>
    <mergeCell ref="AK85:AQ85"/>
    <mergeCell ref="AR85:AX85"/>
    <mergeCell ref="AK84:AQ84"/>
    <mergeCell ref="AD85:AJ85"/>
    <mergeCell ref="C84:H84"/>
    <mergeCell ref="I84:O84"/>
    <mergeCell ref="P84:V84"/>
    <mergeCell ref="W84:AC84"/>
    <mergeCell ref="AD84:AJ84"/>
    <mergeCell ref="C85:H85"/>
    <mergeCell ref="I85:O85"/>
    <mergeCell ref="P85:V85"/>
    <mergeCell ref="W85:AC85"/>
  </mergeCells>
  <printOptions/>
  <pageMargins left="0.7086614173228347" right="0.7086614173228347" top="0.65" bottom="0.83" header="0.31496062992125984" footer="0.31496062992125984"/>
  <pageSetup fitToHeight="2" horizontalDpi="600" verticalDpi="600" orientation="landscape" paperSize="9" scale="26" r:id="rId1"/>
  <rowBreaks count="1" manualBreakCount="1">
    <brk id="69" max="5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E292"/>
  <sheetViews>
    <sheetView view="pageBreakPreview" zoomScale="48" zoomScaleNormal="47" zoomScaleSheetLayoutView="48" zoomScalePageLayoutView="0" workbookViewId="0" topLeftCell="A55">
      <selection activeCell="B103" sqref="B103"/>
    </sheetView>
  </sheetViews>
  <sheetFormatPr defaultColWidth="9.00390625" defaultRowHeight="12.75"/>
  <cols>
    <col min="1" max="1" width="10.25390625" style="137" customWidth="1"/>
    <col min="2" max="2" width="130.375" style="138" customWidth="1"/>
    <col min="3" max="3" width="10.125" style="139" customWidth="1"/>
    <col min="4" max="5" width="16.00390625" style="139" customWidth="1"/>
    <col min="6" max="7" width="7.00390625" style="139" customWidth="1"/>
    <col min="8" max="8" width="9.125" style="139" customWidth="1"/>
    <col min="9" max="9" width="8.00390625" style="139" customWidth="1"/>
    <col min="10" max="10" width="9.375" style="139" customWidth="1"/>
    <col min="11" max="11" width="8.875" style="139" customWidth="1"/>
    <col min="12" max="13" width="8.00390625" style="139" customWidth="1"/>
    <col min="14" max="19" width="6.375" style="140" customWidth="1"/>
    <col min="20" max="20" width="5.75390625" style="141" customWidth="1"/>
    <col min="21" max="21" width="8.625" style="141" customWidth="1"/>
    <col min="22" max="22" width="8.25390625" style="141" customWidth="1"/>
    <col min="23" max="23" width="5.875" style="141" customWidth="1"/>
    <col min="24" max="26" width="5.00390625" style="141" customWidth="1"/>
    <col min="27" max="27" width="5.75390625" style="141" customWidth="1"/>
    <col min="28" max="28" width="8.00390625" style="141" customWidth="1"/>
    <col min="29" max="29" width="8.25390625" style="141" customWidth="1"/>
    <col min="30" max="30" width="6.25390625" style="141" customWidth="1"/>
    <col min="31" max="32" width="5.75390625" style="141" customWidth="1"/>
    <col min="33" max="33" width="9.25390625" style="141" customWidth="1"/>
    <col min="34" max="35" width="5.75390625" style="141" customWidth="1"/>
    <col min="36" max="36" width="7.75390625" style="141" customWidth="1"/>
    <col min="37" max="37" width="5.75390625" style="141" customWidth="1"/>
    <col min="38" max="38" width="7.875" style="141" customWidth="1"/>
    <col min="39" max="39" width="9.625" style="141" customWidth="1"/>
    <col min="40" max="42" width="5.75390625" style="141" customWidth="1"/>
    <col min="43" max="43" width="7.75390625" style="141" customWidth="1"/>
    <col min="44" max="48" width="5.75390625" style="141" customWidth="1"/>
    <col min="49" max="49" width="6.375" style="141" customWidth="1"/>
    <col min="50" max="50" width="8.625" style="141" customWidth="1"/>
    <col min="51" max="55" width="6.375" style="141" customWidth="1"/>
    <col min="56" max="56" width="4.125" style="141" customWidth="1"/>
    <col min="57" max="57" width="15.00390625" style="139" customWidth="1"/>
    <col min="58" max="16384" width="9.125" style="141" customWidth="1"/>
  </cols>
  <sheetData>
    <row r="1" spans="1:56" s="9" customFormat="1" ht="30.75" customHeight="1">
      <c r="A1" s="477" t="s">
        <v>0</v>
      </c>
      <c r="B1" s="477"/>
      <c r="C1" s="477"/>
      <c r="D1" s="477"/>
      <c r="E1" s="477"/>
      <c r="F1" s="477"/>
      <c r="G1" s="477"/>
      <c r="H1" s="477"/>
      <c r="I1" s="477"/>
      <c r="J1" s="1"/>
      <c r="K1" s="2"/>
      <c r="L1" s="2"/>
      <c r="M1" s="2"/>
      <c r="N1" s="3"/>
      <c r="O1" s="4" t="s">
        <v>1</v>
      </c>
      <c r="P1" s="5"/>
      <c r="Q1" s="5"/>
      <c r="R1" s="5"/>
      <c r="S1" s="5"/>
      <c r="T1" s="6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8"/>
      <c r="AQ1" s="8"/>
      <c r="AR1" s="8"/>
      <c r="AS1" s="8"/>
      <c r="AU1" s="478"/>
      <c r="AV1" s="479"/>
      <c r="AW1" s="479"/>
      <c r="AX1" s="479"/>
      <c r="AY1" s="479"/>
      <c r="AZ1" s="479"/>
      <c r="BA1" s="479"/>
      <c r="BB1" s="479"/>
      <c r="BC1" s="479"/>
      <c r="BD1" s="479"/>
    </row>
    <row r="2" spans="1:57" s="9" customFormat="1" ht="24.75" customHeight="1">
      <c r="A2" s="10" t="s">
        <v>2</v>
      </c>
      <c r="B2" s="11"/>
      <c r="C2" s="12"/>
      <c r="D2" s="12"/>
      <c r="E2" s="12"/>
      <c r="F2" s="12"/>
      <c r="G2" s="12"/>
      <c r="H2" s="12"/>
      <c r="I2" s="13"/>
      <c r="J2" s="14"/>
      <c r="L2" s="143"/>
      <c r="M2" s="143"/>
      <c r="N2" s="144"/>
      <c r="O2" s="142" t="s">
        <v>50</v>
      </c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U2" s="479"/>
      <c r="AV2" s="479"/>
      <c r="AW2" s="479"/>
      <c r="AX2" s="479"/>
      <c r="AY2" s="479"/>
      <c r="AZ2" s="479"/>
      <c r="BA2" s="479"/>
      <c r="BB2" s="479"/>
      <c r="BC2" s="479"/>
      <c r="BD2" s="479"/>
      <c r="BE2" s="12"/>
    </row>
    <row r="3" spans="1:56" s="9" customFormat="1" ht="30.75" customHeight="1">
      <c r="A3" s="480" t="s">
        <v>46</v>
      </c>
      <c r="B3" s="480"/>
      <c r="C3" s="480"/>
      <c r="D3" s="480"/>
      <c r="E3" s="480"/>
      <c r="F3" s="480"/>
      <c r="G3" s="480"/>
      <c r="H3" s="481"/>
      <c r="I3" s="481"/>
      <c r="J3" s="14"/>
      <c r="K3" s="2"/>
      <c r="L3" s="2"/>
      <c r="M3" s="2"/>
      <c r="N3" s="15"/>
      <c r="O3" s="3" t="s">
        <v>49</v>
      </c>
      <c r="P3" s="4"/>
      <c r="Q3" s="3"/>
      <c r="R3" s="3"/>
      <c r="S3" s="3"/>
      <c r="T3" s="7"/>
      <c r="U3" s="7"/>
      <c r="V3" s="6"/>
      <c r="W3" s="6"/>
      <c r="X3" s="16"/>
      <c r="Y3" s="16"/>
      <c r="Z3" s="7"/>
      <c r="AA3" s="17"/>
      <c r="AB3" s="6"/>
      <c r="AC3" s="7"/>
      <c r="AD3" s="6"/>
      <c r="AE3" s="6"/>
      <c r="AF3" s="6"/>
      <c r="AG3" s="6"/>
      <c r="AH3" s="6"/>
      <c r="AI3" s="17"/>
      <c r="AJ3" s="17"/>
      <c r="AK3" s="17"/>
      <c r="AL3" s="17"/>
      <c r="AM3" s="17"/>
      <c r="AN3" s="17"/>
      <c r="AO3" s="17"/>
      <c r="AU3" s="479"/>
      <c r="AV3" s="479"/>
      <c r="AW3" s="479"/>
      <c r="AX3" s="479"/>
      <c r="AY3" s="479"/>
      <c r="AZ3" s="479"/>
      <c r="BA3" s="479"/>
      <c r="BB3" s="479"/>
      <c r="BC3" s="479"/>
      <c r="BD3" s="479"/>
    </row>
    <row r="4" spans="1:57" s="9" customFormat="1" ht="28.5" customHeight="1">
      <c r="A4" s="18" t="s">
        <v>3</v>
      </c>
      <c r="B4" s="19"/>
      <c r="C4" s="1"/>
      <c r="D4" s="1"/>
      <c r="E4" s="1"/>
      <c r="F4" s="1"/>
      <c r="G4" s="1"/>
      <c r="H4" s="1"/>
      <c r="I4" s="14"/>
      <c r="J4" s="14"/>
      <c r="K4" s="2"/>
      <c r="L4" s="2"/>
      <c r="M4" s="20" t="s">
        <v>108</v>
      </c>
      <c r="N4" s="20"/>
      <c r="O4" s="20" t="s">
        <v>109</v>
      </c>
      <c r="P4" s="20"/>
      <c r="Q4" s="20"/>
      <c r="R4" s="20"/>
      <c r="S4" s="20"/>
      <c r="T4" s="20"/>
      <c r="U4" s="20"/>
      <c r="V4" s="20"/>
      <c r="W4" s="20"/>
      <c r="X4" s="20"/>
      <c r="Y4" s="20"/>
      <c r="Z4" s="308"/>
      <c r="AA4" s="308"/>
      <c r="AB4" s="308"/>
      <c r="AC4" s="308"/>
      <c r="AD4" s="308"/>
      <c r="AE4" s="308"/>
      <c r="AF4" s="308"/>
      <c r="AG4" s="308"/>
      <c r="AH4" s="6"/>
      <c r="AI4" s="17"/>
      <c r="AJ4" s="17"/>
      <c r="AK4" s="17"/>
      <c r="AL4" s="17"/>
      <c r="AM4" s="17"/>
      <c r="AN4" s="17"/>
      <c r="AO4" s="17"/>
      <c r="AU4" s="479"/>
      <c r="AV4" s="479"/>
      <c r="AW4" s="479"/>
      <c r="AX4" s="479"/>
      <c r="AY4" s="479"/>
      <c r="AZ4" s="479"/>
      <c r="BA4" s="479"/>
      <c r="BB4" s="479"/>
      <c r="BC4" s="479"/>
      <c r="BD4" s="479"/>
      <c r="BE4" s="1"/>
    </row>
    <row r="5" spans="1:57" s="9" customFormat="1" ht="28.5" customHeight="1">
      <c r="A5" s="18"/>
      <c r="B5" s="19"/>
      <c r="C5" s="1"/>
      <c r="D5" s="1"/>
      <c r="E5" s="1"/>
      <c r="F5" s="1"/>
      <c r="G5" s="1"/>
      <c r="H5" s="1"/>
      <c r="I5" s="14"/>
      <c r="J5" s="14"/>
      <c r="K5" s="2"/>
      <c r="L5" s="2"/>
      <c r="M5" s="20"/>
      <c r="N5" s="20"/>
      <c r="O5" s="20" t="s">
        <v>47</v>
      </c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1"/>
      <c r="AB5" s="21"/>
      <c r="AC5" s="21"/>
      <c r="AD5" s="21"/>
      <c r="AE5" s="21"/>
      <c r="AF5" s="21"/>
      <c r="AG5" s="21"/>
      <c r="AH5" s="6"/>
      <c r="AI5" s="17"/>
      <c r="AJ5" s="17"/>
      <c r="AK5" s="17"/>
      <c r="AL5" s="17"/>
      <c r="AM5" s="17"/>
      <c r="AN5" s="17"/>
      <c r="AO5" s="17"/>
      <c r="AU5" s="479"/>
      <c r="AV5" s="479"/>
      <c r="AW5" s="479"/>
      <c r="AX5" s="479"/>
      <c r="AY5" s="479"/>
      <c r="AZ5" s="479"/>
      <c r="BA5" s="479"/>
      <c r="BB5" s="479"/>
      <c r="BC5" s="479"/>
      <c r="BD5" s="479"/>
      <c r="BE5" s="1"/>
    </row>
    <row r="6" spans="1:57" s="9" customFormat="1" ht="28.5" customHeight="1">
      <c r="A6" s="18"/>
      <c r="B6" s="19"/>
      <c r="C6" s="1"/>
      <c r="D6" s="1"/>
      <c r="E6" s="1"/>
      <c r="F6" s="1"/>
      <c r="G6" s="1"/>
      <c r="H6" s="1"/>
      <c r="I6" s="14"/>
      <c r="J6" s="14"/>
      <c r="K6" s="2"/>
      <c r="L6" s="2"/>
      <c r="M6" s="20"/>
      <c r="N6" s="20"/>
      <c r="O6" s="3" t="s">
        <v>107</v>
      </c>
      <c r="P6" s="20"/>
      <c r="Q6" s="20"/>
      <c r="R6" s="20"/>
      <c r="S6" s="4" t="s">
        <v>106</v>
      </c>
      <c r="T6" s="20"/>
      <c r="U6" s="142"/>
      <c r="V6" s="145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5"/>
      <c r="AI6" s="17"/>
      <c r="AJ6" s="17"/>
      <c r="AK6" s="17"/>
      <c r="AL6" s="17"/>
      <c r="AM6" s="17"/>
      <c r="AN6" s="17"/>
      <c r="AO6" s="17"/>
      <c r="AU6" s="479"/>
      <c r="AV6" s="479"/>
      <c r="AW6" s="479"/>
      <c r="AX6" s="479"/>
      <c r="AY6" s="479"/>
      <c r="AZ6" s="479"/>
      <c r="BA6" s="479"/>
      <c r="BB6" s="479"/>
      <c r="BC6" s="479"/>
      <c r="BD6" s="479"/>
      <c r="BE6" s="1"/>
    </row>
    <row r="7" spans="1:57" s="9" customFormat="1" ht="28.5" customHeight="1">
      <c r="A7" s="18"/>
      <c r="B7" s="19"/>
      <c r="C7" s="1"/>
      <c r="D7" s="1"/>
      <c r="E7" s="1"/>
      <c r="F7" s="1"/>
      <c r="G7" s="1"/>
      <c r="H7" s="1"/>
      <c r="I7" s="14"/>
      <c r="J7" s="14"/>
      <c r="K7" s="2"/>
      <c r="L7" s="2"/>
      <c r="M7" s="20"/>
      <c r="N7" s="20"/>
      <c r="O7" s="3"/>
      <c r="P7" s="20"/>
      <c r="Q7" s="20"/>
      <c r="R7" s="20"/>
      <c r="T7" s="20"/>
      <c r="U7" s="142"/>
      <c r="V7" s="142"/>
      <c r="W7" s="146"/>
      <c r="X7" s="142"/>
      <c r="Y7" s="142"/>
      <c r="Z7" s="147"/>
      <c r="AA7" s="147"/>
      <c r="AB7" s="147"/>
      <c r="AC7" s="147"/>
      <c r="AD7" s="147"/>
      <c r="AE7" s="147"/>
      <c r="AF7" s="147"/>
      <c r="AG7" s="147"/>
      <c r="AH7" s="6"/>
      <c r="AI7" s="17"/>
      <c r="AJ7" s="17"/>
      <c r="AK7" s="17"/>
      <c r="AL7" s="17"/>
      <c r="AM7" s="17"/>
      <c r="AN7" s="17"/>
      <c r="AO7" s="17"/>
      <c r="AU7" s="479"/>
      <c r="AV7" s="479"/>
      <c r="AW7" s="479"/>
      <c r="AX7" s="479"/>
      <c r="AY7" s="479"/>
      <c r="AZ7" s="479"/>
      <c r="BA7" s="479"/>
      <c r="BB7" s="479"/>
      <c r="BC7" s="479"/>
      <c r="BD7" s="479"/>
      <c r="BE7" s="1"/>
    </row>
    <row r="8" spans="1:57" s="29" customFormat="1" ht="13.5" thickBot="1">
      <c r="A8" s="22"/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5"/>
      <c r="T8" s="26"/>
      <c r="U8" s="27"/>
      <c r="V8" s="27"/>
      <c r="W8" s="27"/>
      <c r="X8" s="27"/>
      <c r="Y8" s="27"/>
      <c r="Z8" s="27"/>
      <c r="AA8" s="27"/>
      <c r="AB8" s="27"/>
      <c r="AC8" s="27"/>
      <c r="AD8" s="28"/>
      <c r="AE8" s="28"/>
      <c r="AF8" s="28"/>
      <c r="AG8" s="28"/>
      <c r="AH8" s="28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479"/>
      <c r="AV8" s="479"/>
      <c r="AW8" s="479"/>
      <c r="AX8" s="479"/>
      <c r="AY8" s="479"/>
      <c r="AZ8" s="479"/>
      <c r="BA8" s="479"/>
      <c r="BB8" s="479"/>
      <c r="BC8" s="479"/>
      <c r="BD8" s="479"/>
      <c r="BE8" s="24"/>
    </row>
    <row r="9" spans="1:59" s="35" customFormat="1" ht="20.25">
      <c r="A9" s="30"/>
      <c r="B9" s="31"/>
      <c r="C9" s="311"/>
      <c r="D9" s="311"/>
      <c r="E9" s="311"/>
      <c r="F9" s="311"/>
      <c r="G9" s="311"/>
      <c r="H9" s="482" t="s">
        <v>4</v>
      </c>
      <c r="I9" s="483"/>
      <c r="J9" s="483"/>
      <c r="K9" s="483"/>
      <c r="L9" s="483"/>
      <c r="M9" s="483"/>
      <c r="N9" s="32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 t="s">
        <v>5</v>
      </c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4"/>
      <c r="BE9" s="301" t="s">
        <v>104</v>
      </c>
      <c r="BF9" s="302"/>
      <c r="BG9" s="303"/>
    </row>
    <row r="10" spans="1:59" s="39" customFormat="1" ht="20.25">
      <c r="A10" s="484" t="s">
        <v>6</v>
      </c>
      <c r="B10" s="486" t="s">
        <v>51</v>
      </c>
      <c r="C10" s="330"/>
      <c r="D10" s="379" t="s">
        <v>132</v>
      </c>
      <c r="E10" s="379"/>
      <c r="F10" s="380"/>
      <c r="G10" s="380"/>
      <c r="H10" s="36"/>
      <c r="I10" s="491" t="s">
        <v>7</v>
      </c>
      <c r="J10" s="492"/>
      <c r="K10" s="492"/>
      <c r="L10" s="492"/>
      <c r="M10" s="492"/>
      <c r="N10" s="488" t="s">
        <v>8</v>
      </c>
      <c r="O10" s="489"/>
      <c r="P10" s="489"/>
      <c r="Q10" s="489"/>
      <c r="R10" s="489"/>
      <c r="S10" s="489"/>
      <c r="T10" s="490"/>
      <c r="U10" s="37"/>
      <c r="V10" s="37"/>
      <c r="W10" s="37"/>
      <c r="X10" s="37" t="s">
        <v>9</v>
      </c>
      <c r="Y10" s="37"/>
      <c r="Z10" s="37"/>
      <c r="AA10" s="38"/>
      <c r="AB10" s="464" t="s">
        <v>10</v>
      </c>
      <c r="AC10" s="465"/>
      <c r="AD10" s="465"/>
      <c r="AE10" s="465"/>
      <c r="AF10" s="465"/>
      <c r="AG10" s="465"/>
      <c r="AH10" s="466"/>
      <c r="AI10" s="464" t="s">
        <v>11</v>
      </c>
      <c r="AJ10" s="465"/>
      <c r="AK10" s="465"/>
      <c r="AL10" s="465"/>
      <c r="AM10" s="465"/>
      <c r="AN10" s="465"/>
      <c r="AO10" s="466"/>
      <c r="AP10" s="464" t="s">
        <v>12</v>
      </c>
      <c r="AQ10" s="465"/>
      <c r="AR10" s="465"/>
      <c r="AS10" s="465"/>
      <c r="AT10" s="465"/>
      <c r="AU10" s="465"/>
      <c r="AV10" s="466"/>
      <c r="AW10" s="464" t="s">
        <v>13</v>
      </c>
      <c r="AX10" s="465"/>
      <c r="AY10" s="465"/>
      <c r="AZ10" s="465"/>
      <c r="BA10" s="465"/>
      <c r="BB10" s="465"/>
      <c r="BC10" s="466"/>
      <c r="BE10" s="36"/>
      <c r="BF10" s="299"/>
      <c r="BG10" s="299"/>
    </row>
    <row r="11" spans="1:59" s="35" customFormat="1" ht="119.25" thickBot="1">
      <c r="A11" s="485"/>
      <c r="B11" s="487"/>
      <c r="C11" s="331" t="s">
        <v>135</v>
      </c>
      <c r="D11" s="381" t="s">
        <v>20</v>
      </c>
      <c r="E11" s="381"/>
      <c r="F11" s="381" t="s">
        <v>15</v>
      </c>
      <c r="G11" s="381" t="s">
        <v>16</v>
      </c>
      <c r="H11" s="328" t="s">
        <v>14</v>
      </c>
      <c r="I11" s="41" t="s">
        <v>15</v>
      </c>
      <c r="J11" s="41" t="s">
        <v>16</v>
      </c>
      <c r="K11" s="41" t="s">
        <v>17</v>
      </c>
      <c r="L11" s="41" t="s">
        <v>67</v>
      </c>
      <c r="M11" s="42" t="s">
        <v>18</v>
      </c>
      <c r="N11" s="43" t="s">
        <v>15</v>
      </c>
      <c r="O11" s="44" t="s">
        <v>16</v>
      </c>
      <c r="P11" s="44" t="s">
        <v>17</v>
      </c>
      <c r="Q11" s="44" t="s">
        <v>67</v>
      </c>
      <c r="R11" s="44" t="s">
        <v>18</v>
      </c>
      <c r="S11" s="45" t="s">
        <v>19</v>
      </c>
      <c r="T11" s="46" t="s">
        <v>20</v>
      </c>
      <c r="U11" s="47" t="s">
        <v>15</v>
      </c>
      <c r="V11" s="41" t="s">
        <v>21</v>
      </c>
      <c r="W11" s="41" t="s">
        <v>17</v>
      </c>
      <c r="X11" s="41" t="s">
        <v>67</v>
      </c>
      <c r="Y11" s="41" t="s">
        <v>18</v>
      </c>
      <c r="Z11" s="48" t="s">
        <v>19</v>
      </c>
      <c r="AA11" s="49" t="s">
        <v>20</v>
      </c>
      <c r="AB11" s="47" t="s">
        <v>15</v>
      </c>
      <c r="AC11" s="41" t="s">
        <v>16</v>
      </c>
      <c r="AD11" s="41" t="s">
        <v>17</v>
      </c>
      <c r="AE11" s="41" t="s">
        <v>67</v>
      </c>
      <c r="AF11" s="41" t="s">
        <v>18</v>
      </c>
      <c r="AG11" s="48" t="s">
        <v>19</v>
      </c>
      <c r="AH11" s="49" t="s">
        <v>20</v>
      </c>
      <c r="AI11" s="47" t="s">
        <v>15</v>
      </c>
      <c r="AJ11" s="41" t="s">
        <v>16</v>
      </c>
      <c r="AK11" s="41" t="s">
        <v>17</v>
      </c>
      <c r="AL11" s="41" t="s">
        <v>67</v>
      </c>
      <c r="AM11" s="41" t="s">
        <v>18</v>
      </c>
      <c r="AN11" s="48" t="s">
        <v>19</v>
      </c>
      <c r="AO11" s="46" t="s">
        <v>20</v>
      </c>
      <c r="AP11" s="50" t="s">
        <v>15</v>
      </c>
      <c r="AQ11" s="50" t="s">
        <v>16</v>
      </c>
      <c r="AR11" s="50" t="s">
        <v>17</v>
      </c>
      <c r="AS11" s="50" t="s">
        <v>67</v>
      </c>
      <c r="AT11" s="41" t="s">
        <v>18</v>
      </c>
      <c r="AU11" s="48" t="s">
        <v>19</v>
      </c>
      <c r="AV11" s="49" t="s">
        <v>20</v>
      </c>
      <c r="AW11" s="47" t="s">
        <v>15</v>
      </c>
      <c r="AX11" s="41" t="s">
        <v>16</v>
      </c>
      <c r="AY11" s="41" t="s">
        <v>17</v>
      </c>
      <c r="AZ11" s="41" t="s">
        <v>67</v>
      </c>
      <c r="BA11" s="41" t="s">
        <v>18</v>
      </c>
      <c r="BB11" s="48" t="s">
        <v>19</v>
      </c>
      <c r="BC11" s="51" t="s">
        <v>20</v>
      </c>
      <c r="BE11" s="40" t="s">
        <v>105</v>
      </c>
      <c r="BF11" s="300" t="s">
        <v>102</v>
      </c>
      <c r="BG11" s="300" t="s">
        <v>103</v>
      </c>
    </row>
    <row r="12" spans="1:55" s="35" customFormat="1" ht="16.5" thickBot="1">
      <c r="A12" s="269"/>
      <c r="C12" s="312"/>
      <c r="D12" s="312"/>
      <c r="E12" s="312"/>
      <c r="F12" s="312"/>
      <c r="G12" s="312"/>
      <c r="N12" s="52"/>
      <c r="O12" s="52"/>
      <c r="P12" s="52"/>
      <c r="Q12" s="52"/>
      <c r="R12" s="52"/>
      <c r="S12" s="52"/>
      <c r="BC12" s="270"/>
    </row>
    <row r="13" spans="1:59" s="9" customFormat="1" ht="23.25" thickBot="1">
      <c r="A13" s="159" t="s">
        <v>22</v>
      </c>
      <c r="B13" s="160" t="s">
        <v>23</v>
      </c>
      <c r="C13" s="383">
        <f>SUM(C14:C19)</f>
        <v>4</v>
      </c>
      <c r="D13" s="292" t="s">
        <v>146</v>
      </c>
      <c r="E13" s="292" t="s">
        <v>147</v>
      </c>
      <c r="F13" s="159" t="s">
        <v>133</v>
      </c>
      <c r="G13" s="159" t="s">
        <v>134</v>
      </c>
      <c r="H13" s="161">
        <f>SUM(H14:H19)</f>
        <v>270</v>
      </c>
      <c r="I13" s="162">
        <f>N13+U13+AB13+AI13+AP13+AW13</f>
        <v>90</v>
      </c>
      <c r="J13" s="163">
        <f>O13+V13+AC13+AJ13+AQ13+AX13</f>
        <v>180</v>
      </c>
      <c r="K13" s="163">
        <f>P13+W13+AD13+AK13+AR13+AY13</f>
        <v>0</v>
      </c>
      <c r="L13" s="163">
        <f aca="true" t="shared" si="0" ref="I13:M15">Q13+X13+AE13+AL13+AS13+AZ13</f>
        <v>0</v>
      </c>
      <c r="M13" s="164">
        <f t="shared" si="0"/>
        <v>0</v>
      </c>
      <c r="N13" s="165">
        <f>SUM(N14:N19)</f>
        <v>60</v>
      </c>
      <c r="O13" s="165">
        <f>SUM(O14:O19)</f>
        <v>30</v>
      </c>
      <c r="P13" s="165">
        <f>SUM(P14:P19)</f>
        <v>0</v>
      </c>
      <c r="Q13" s="165">
        <f>SUM(Q14:Q19)</f>
        <v>0</v>
      </c>
      <c r="R13" s="165">
        <f>SUM(R14:R19)</f>
        <v>0</v>
      </c>
      <c r="S13" s="159">
        <f>COUNTIF(S14:S19,"E")</f>
        <v>0</v>
      </c>
      <c r="T13" s="159">
        <f aca="true" t="shared" si="1" ref="T13:Y13">SUM(T14:T19)</f>
        <v>6</v>
      </c>
      <c r="U13" s="159">
        <f t="shared" si="1"/>
        <v>0</v>
      </c>
      <c r="V13" s="159">
        <f t="shared" si="1"/>
        <v>0</v>
      </c>
      <c r="W13" s="159">
        <f t="shared" si="1"/>
        <v>0</v>
      </c>
      <c r="X13" s="159">
        <f t="shared" si="1"/>
        <v>0</v>
      </c>
      <c r="Y13" s="159">
        <f t="shared" si="1"/>
        <v>0</v>
      </c>
      <c r="Z13" s="159">
        <f>COUNTIF(Z14:Z19,"E")</f>
        <v>0</v>
      </c>
      <c r="AA13" s="159">
        <f aca="true" t="shared" si="2" ref="AA13:AF13">SUM(AA14:AA19)</f>
        <v>0</v>
      </c>
      <c r="AB13" s="159">
        <f t="shared" si="2"/>
        <v>30</v>
      </c>
      <c r="AC13" s="159">
        <f t="shared" si="2"/>
        <v>60</v>
      </c>
      <c r="AD13" s="159">
        <f t="shared" si="2"/>
        <v>0</v>
      </c>
      <c r="AE13" s="159">
        <f t="shared" si="2"/>
        <v>0</v>
      </c>
      <c r="AF13" s="159">
        <f t="shared" si="2"/>
        <v>0</v>
      </c>
      <c r="AG13" s="159">
        <f>COUNTIF(AG14:AG19,"E")</f>
        <v>0</v>
      </c>
      <c r="AH13" s="159">
        <f aca="true" t="shared" si="3" ref="AH13:AM13">SUM(AH14:AH19)</f>
        <v>4</v>
      </c>
      <c r="AI13" s="159">
        <f t="shared" si="3"/>
        <v>0</v>
      </c>
      <c r="AJ13" s="159">
        <f t="shared" si="3"/>
        <v>30</v>
      </c>
      <c r="AK13" s="159">
        <f t="shared" si="3"/>
        <v>0</v>
      </c>
      <c r="AL13" s="159">
        <f t="shared" si="3"/>
        <v>0</v>
      </c>
      <c r="AM13" s="159">
        <f t="shared" si="3"/>
        <v>0</v>
      </c>
      <c r="AN13" s="159">
        <f>COUNTIF(AN14:AN19,"E")</f>
        <v>0</v>
      </c>
      <c r="AO13" s="159">
        <f aca="true" t="shared" si="4" ref="AO13:AT13">SUM(AO14:AO19)</f>
        <v>2</v>
      </c>
      <c r="AP13" s="159">
        <f t="shared" si="4"/>
        <v>0</v>
      </c>
      <c r="AQ13" s="159">
        <f t="shared" si="4"/>
        <v>30</v>
      </c>
      <c r="AR13" s="159">
        <f t="shared" si="4"/>
        <v>0</v>
      </c>
      <c r="AS13" s="159">
        <f t="shared" si="4"/>
        <v>0</v>
      </c>
      <c r="AT13" s="159">
        <f t="shared" si="4"/>
        <v>0</v>
      </c>
      <c r="AU13" s="159">
        <f>COUNTIF(AU14:AU19,"E")</f>
        <v>0</v>
      </c>
      <c r="AV13" s="159">
        <f aca="true" t="shared" si="5" ref="AV13:BA13">SUM(AV14:AV19)</f>
        <v>2</v>
      </c>
      <c r="AW13" s="159">
        <f t="shared" si="5"/>
        <v>0</v>
      </c>
      <c r="AX13" s="159">
        <f t="shared" si="5"/>
        <v>30</v>
      </c>
      <c r="AY13" s="159">
        <f t="shared" si="5"/>
        <v>0</v>
      </c>
      <c r="AZ13" s="159">
        <f t="shared" si="5"/>
        <v>0</v>
      </c>
      <c r="BA13" s="159">
        <f t="shared" si="5"/>
        <v>0</v>
      </c>
      <c r="BB13" s="159">
        <f>COUNTIF(BB14:BB19,"E")</f>
        <v>1</v>
      </c>
      <c r="BC13" s="159">
        <f>SUM(BC14:BC19)</f>
        <v>3</v>
      </c>
      <c r="BE13" s="159">
        <f aca="true" t="shared" si="6" ref="BE13:BE19">H13</f>
        <v>270</v>
      </c>
      <c r="BF13" s="159">
        <f>SUM(BF14:BF19)</f>
        <v>40</v>
      </c>
      <c r="BG13" s="159">
        <f>J13</f>
        <v>180</v>
      </c>
    </row>
    <row r="14" spans="1:59" s="9" customFormat="1" ht="23.25">
      <c r="A14" s="166">
        <v>1</v>
      </c>
      <c r="B14" s="167" t="s">
        <v>24</v>
      </c>
      <c r="C14" s="313">
        <f aca="true" t="shared" si="7" ref="C14:C19">ABS(D14-E14)</f>
        <v>1</v>
      </c>
      <c r="D14" s="342">
        <v>2</v>
      </c>
      <c r="E14" s="338">
        <f>AH14</f>
        <v>1</v>
      </c>
      <c r="F14" s="378"/>
      <c r="G14" s="378"/>
      <c r="H14" s="168">
        <f aca="true" t="shared" si="8" ref="H14:H19">SUM(I14:M14)</f>
        <v>30</v>
      </c>
      <c r="I14" s="169">
        <f t="shared" si="0"/>
        <v>0</v>
      </c>
      <c r="J14" s="170">
        <f t="shared" si="0"/>
        <v>30</v>
      </c>
      <c r="K14" s="170">
        <f t="shared" si="0"/>
        <v>0</v>
      </c>
      <c r="L14" s="170">
        <f t="shared" si="0"/>
        <v>0</v>
      </c>
      <c r="M14" s="171">
        <f t="shared" si="0"/>
        <v>0</v>
      </c>
      <c r="N14" s="73"/>
      <c r="O14" s="74"/>
      <c r="P14" s="74"/>
      <c r="Q14" s="74"/>
      <c r="R14" s="172"/>
      <c r="S14" s="172"/>
      <c r="T14" s="72"/>
      <c r="U14" s="111"/>
      <c r="V14" s="87"/>
      <c r="W14" s="87"/>
      <c r="X14" s="87"/>
      <c r="Y14" s="87"/>
      <c r="Z14" s="173"/>
      <c r="AA14" s="72"/>
      <c r="AB14" s="111"/>
      <c r="AC14" s="87">
        <v>30</v>
      </c>
      <c r="AD14" s="87"/>
      <c r="AE14" s="87"/>
      <c r="AF14" s="87"/>
      <c r="AG14" s="173" t="s">
        <v>25</v>
      </c>
      <c r="AH14" s="72">
        <v>1</v>
      </c>
      <c r="AI14" s="111"/>
      <c r="AJ14" s="87"/>
      <c r="AK14" s="87"/>
      <c r="AL14" s="87"/>
      <c r="AM14" s="87"/>
      <c r="AN14" s="173"/>
      <c r="AO14" s="72"/>
      <c r="AP14" s="111"/>
      <c r="AQ14" s="87"/>
      <c r="AR14" s="87"/>
      <c r="AS14" s="87"/>
      <c r="AT14" s="87"/>
      <c r="AU14" s="173"/>
      <c r="AV14" s="72"/>
      <c r="AW14" s="111"/>
      <c r="AX14" s="87"/>
      <c r="AY14" s="87"/>
      <c r="AZ14" s="87"/>
      <c r="BA14" s="87"/>
      <c r="BB14" s="173"/>
      <c r="BC14" s="71"/>
      <c r="BE14" s="150">
        <f t="shared" si="6"/>
        <v>30</v>
      </c>
      <c r="BF14" s="150"/>
      <c r="BG14" s="150">
        <f aca="true" t="shared" si="9" ref="BG14:BG19">SUM(BE14:BF14)</f>
        <v>30</v>
      </c>
    </row>
    <row r="15" spans="1:59" s="9" customFormat="1" ht="23.25">
      <c r="A15" s="174">
        <v>2</v>
      </c>
      <c r="B15" s="175" t="s">
        <v>48</v>
      </c>
      <c r="C15" s="313">
        <f t="shared" si="7"/>
        <v>0</v>
      </c>
      <c r="D15" s="342">
        <v>9</v>
      </c>
      <c r="E15" s="339">
        <v>9</v>
      </c>
      <c r="F15" s="378"/>
      <c r="G15" s="378"/>
      <c r="H15" s="70">
        <f t="shared" si="8"/>
        <v>120</v>
      </c>
      <c r="I15" s="176">
        <f t="shared" si="0"/>
        <v>0</v>
      </c>
      <c r="J15" s="150">
        <f t="shared" si="0"/>
        <v>120</v>
      </c>
      <c r="K15" s="150">
        <f t="shared" si="0"/>
        <v>0</v>
      </c>
      <c r="L15" s="150">
        <f t="shared" si="0"/>
        <v>0</v>
      </c>
      <c r="M15" s="177">
        <f t="shared" si="0"/>
        <v>0</v>
      </c>
      <c r="N15" s="55"/>
      <c r="O15" s="56"/>
      <c r="P15" s="56"/>
      <c r="Q15" s="56"/>
      <c r="R15" s="57"/>
      <c r="S15" s="57"/>
      <c r="T15" s="54"/>
      <c r="U15" s="58"/>
      <c r="V15" s="59"/>
      <c r="W15" s="59"/>
      <c r="X15" s="59"/>
      <c r="Y15" s="59"/>
      <c r="Z15" s="60"/>
      <c r="AA15" s="54"/>
      <c r="AB15" s="58"/>
      <c r="AC15" s="59">
        <v>30</v>
      </c>
      <c r="AD15" s="59"/>
      <c r="AE15" s="59"/>
      <c r="AF15" s="59"/>
      <c r="AG15" s="60" t="s">
        <v>25</v>
      </c>
      <c r="AH15" s="102">
        <v>2</v>
      </c>
      <c r="AI15" s="58"/>
      <c r="AJ15" s="59">
        <v>30</v>
      </c>
      <c r="AK15" s="59"/>
      <c r="AL15" s="59"/>
      <c r="AM15" s="59"/>
      <c r="AN15" s="60" t="s">
        <v>25</v>
      </c>
      <c r="AO15" s="102">
        <v>2</v>
      </c>
      <c r="AP15" s="58"/>
      <c r="AQ15" s="59">
        <v>30</v>
      </c>
      <c r="AR15" s="59"/>
      <c r="AS15" s="59"/>
      <c r="AT15" s="59"/>
      <c r="AU15" s="60" t="s">
        <v>25</v>
      </c>
      <c r="AV15" s="102">
        <v>2</v>
      </c>
      <c r="AW15" s="58"/>
      <c r="AX15" s="59">
        <v>30</v>
      </c>
      <c r="AY15" s="59"/>
      <c r="AZ15" s="59"/>
      <c r="BA15" s="59"/>
      <c r="BB15" s="148" t="s">
        <v>68</v>
      </c>
      <c r="BC15" s="178">
        <v>3</v>
      </c>
      <c r="BE15" s="150">
        <f t="shared" si="6"/>
        <v>120</v>
      </c>
      <c r="BF15" s="150">
        <v>20</v>
      </c>
      <c r="BG15" s="150">
        <f t="shared" si="9"/>
        <v>140</v>
      </c>
    </row>
    <row r="16" spans="1:59" s="9" customFormat="1" ht="23.25">
      <c r="A16" s="174">
        <v>3</v>
      </c>
      <c r="B16" s="151" t="s">
        <v>26</v>
      </c>
      <c r="C16" s="313">
        <f t="shared" si="7"/>
        <v>0</v>
      </c>
      <c r="D16" s="342">
        <v>2</v>
      </c>
      <c r="E16" s="339">
        <f>T16</f>
        <v>2</v>
      </c>
      <c r="F16" s="378"/>
      <c r="G16" s="378"/>
      <c r="H16" s="70">
        <f t="shared" si="8"/>
        <v>30</v>
      </c>
      <c r="I16" s="176">
        <f aca="true" t="shared" si="10" ref="I16:M19">N16+U16+AB16+AI16+AP16+AW16</f>
        <v>0</v>
      </c>
      <c r="J16" s="150">
        <f t="shared" si="10"/>
        <v>30</v>
      </c>
      <c r="K16" s="150">
        <f t="shared" si="10"/>
        <v>0</v>
      </c>
      <c r="L16" s="150">
        <f t="shared" si="10"/>
        <v>0</v>
      </c>
      <c r="M16" s="177">
        <f t="shared" si="10"/>
        <v>0</v>
      </c>
      <c r="N16" s="64"/>
      <c r="O16" s="56">
        <v>30</v>
      </c>
      <c r="P16" s="56"/>
      <c r="Q16" s="56"/>
      <c r="R16" s="57"/>
      <c r="S16" s="57" t="s">
        <v>25</v>
      </c>
      <c r="T16" s="54">
        <v>2</v>
      </c>
      <c r="U16" s="58"/>
      <c r="V16" s="59"/>
      <c r="W16" s="59"/>
      <c r="X16" s="59"/>
      <c r="Y16" s="59"/>
      <c r="Z16" s="60"/>
      <c r="AA16" s="54"/>
      <c r="AB16" s="58"/>
      <c r="AC16" s="59"/>
      <c r="AD16" s="59"/>
      <c r="AE16" s="59"/>
      <c r="AF16" s="59"/>
      <c r="AG16" s="60"/>
      <c r="AH16" s="54"/>
      <c r="AI16" s="58"/>
      <c r="AJ16" s="59"/>
      <c r="AK16" s="59"/>
      <c r="AL16" s="59"/>
      <c r="AM16" s="59"/>
      <c r="AN16" s="60"/>
      <c r="AO16" s="54"/>
      <c r="AP16" s="58"/>
      <c r="AQ16" s="59"/>
      <c r="AR16" s="59"/>
      <c r="AS16" s="59"/>
      <c r="AT16" s="59"/>
      <c r="AU16" s="60"/>
      <c r="AV16" s="54"/>
      <c r="AW16" s="58"/>
      <c r="AX16" s="59"/>
      <c r="AY16" s="59"/>
      <c r="AZ16" s="59"/>
      <c r="BA16" s="59"/>
      <c r="BB16" s="60"/>
      <c r="BC16" s="53"/>
      <c r="BE16" s="150">
        <f t="shared" si="6"/>
        <v>30</v>
      </c>
      <c r="BF16" s="150">
        <v>5</v>
      </c>
      <c r="BG16" s="150">
        <f t="shared" si="9"/>
        <v>35</v>
      </c>
    </row>
    <row r="17" spans="1:59" s="9" customFormat="1" ht="23.25">
      <c r="A17" s="345">
        <v>4</v>
      </c>
      <c r="B17" s="154" t="s">
        <v>27</v>
      </c>
      <c r="C17" s="313">
        <f t="shared" si="7"/>
        <v>3</v>
      </c>
      <c r="D17" s="342">
        <v>4</v>
      </c>
      <c r="E17" s="338">
        <f>AH17</f>
        <v>1</v>
      </c>
      <c r="F17" s="342">
        <v>30</v>
      </c>
      <c r="G17" s="342">
        <v>15</v>
      </c>
      <c r="H17" s="70">
        <f t="shared" si="8"/>
        <v>30</v>
      </c>
      <c r="I17" s="176">
        <f t="shared" si="10"/>
        <v>30</v>
      </c>
      <c r="J17" s="150">
        <f t="shared" si="10"/>
        <v>0</v>
      </c>
      <c r="K17" s="150">
        <f t="shared" si="10"/>
        <v>0</v>
      </c>
      <c r="L17" s="150">
        <f t="shared" si="10"/>
        <v>0</v>
      </c>
      <c r="M17" s="177">
        <f t="shared" si="10"/>
        <v>0</v>
      </c>
      <c r="N17" s="55"/>
      <c r="O17" s="56"/>
      <c r="P17" s="56"/>
      <c r="Q17" s="56"/>
      <c r="R17" s="57"/>
      <c r="S17" s="57"/>
      <c r="T17" s="54"/>
      <c r="U17" s="58"/>
      <c r="V17" s="59"/>
      <c r="W17" s="59"/>
      <c r="X17" s="59"/>
      <c r="Y17" s="59"/>
      <c r="Z17" s="60"/>
      <c r="AA17" s="54"/>
      <c r="AB17" s="58">
        <v>30</v>
      </c>
      <c r="AC17" s="59"/>
      <c r="AD17" s="59"/>
      <c r="AE17" s="59"/>
      <c r="AF17" s="59"/>
      <c r="AG17" s="60" t="s">
        <v>25</v>
      </c>
      <c r="AH17" s="54">
        <v>1</v>
      </c>
      <c r="AI17" s="58"/>
      <c r="AJ17" s="59"/>
      <c r="AK17" s="59"/>
      <c r="AL17" s="59"/>
      <c r="AM17" s="59"/>
      <c r="AN17" s="60"/>
      <c r="AO17" s="54"/>
      <c r="AP17" s="58"/>
      <c r="AQ17" s="59"/>
      <c r="AR17" s="59"/>
      <c r="AS17" s="59"/>
      <c r="AT17" s="59"/>
      <c r="AU17" s="60"/>
      <c r="AV17" s="54"/>
      <c r="AW17" s="58"/>
      <c r="AX17" s="59"/>
      <c r="AY17" s="59"/>
      <c r="AZ17" s="59"/>
      <c r="BA17" s="59"/>
      <c r="BB17" s="60"/>
      <c r="BC17" s="53"/>
      <c r="BE17" s="150">
        <f t="shared" si="6"/>
        <v>30</v>
      </c>
      <c r="BF17" s="150">
        <v>5</v>
      </c>
      <c r="BG17" s="150">
        <f t="shared" si="9"/>
        <v>35</v>
      </c>
    </row>
    <row r="18" spans="1:59" s="9" customFormat="1" ht="23.25">
      <c r="A18" s="174">
        <v>5</v>
      </c>
      <c r="B18" s="175" t="s">
        <v>112</v>
      </c>
      <c r="C18" s="313">
        <f t="shared" si="7"/>
        <v>0</v>
      </c>
      <c r="D18" s="342">
        <v>2</v>
      </c>
      <c r="E18" s="339">
        <f>T18</f>
        <v>2</v>
      </c>
      <c r="F18" s="378"/>
      <c r="G18" s="378"/>
      <c r="H18" s="70">
        <f t="shared" si="8"/>
        <v>30</v>
      </c>
      <c r="I18" s="176">
        <f t="shared" si="10"/>
        <v>30</v>
      </c>
      <c r="J18" s="150">
        <f t="shared" si="10"/>
        <v>0</v>
      </c>
      <c r="K18" s="150">
        <f t="shared" si="10"/>
        <v>0</v>
      </c>
      <c r="L18" s="150">
        <f t="shared" si="10"/>
        <v>0</v>
      </c>
      <c r="M18" s="177">
        <f t="shared" si="10"/>
        <v>0</v>
      </c>
      <c r="N18" s="55">
        <v>30</v>
      </c>
      <c r="O18" s="56"/>
      <c r="P18" s="56"/>
      <c r="Q18" s="56"/>
      <c r="R18" s="57"/>
      <c r="S18" s="57" t="s">
        <v>25</v>
      </c>
      <c r="T18" s="54">
        <v>2</v>
      </c>
      <c r="U18" s="58"/>
      <c r="V18" s="59"/>
      <c r="W18" s="59"/>
      <c r="X18" s="59"/>
      <c r="Y18" s="59"/>
      <c r="Z18" s="60"/>
      <c r="AA18" s="54"/>
      <c r="AB18" s="58"/>
      <c r="AC18" s="59"/>
      <c r="AD18" s="59"/>
      <c r="AE18" s="59"/>
      <c r="AF18" s="59"/>
      <c r="AG18" s="60"/>
      <c r="AH18" s="54"/>
      <c r="AI18" s="58"/>
      <c r="AJ18" s="59"/>
      <c r="AK18" s="59"/>
      <c r="AL18" s="59"/>
      <c r="AM18" s="59"/>
      <c r="AN18" s="60"/>
      <c r="AO18" s="54"/>
      <c r="AP18" s="58"/>
      <c r="AQ18" s="59"/>
      <c r="AR18" s="59"/>
      <c r="AS18" s="59"/>
      <c r="AT18" s="59"/>
      <c r="AU18" s="60"/>
      <c r="AV18" s="54"/>
      <c r="AW18" s="58"/>
      <c r="AX18" s="59"/>
      <c r="AY18" s="59"/>
      <c r="AZ18" s="59"/>
      <c r="BA18" s="59"/>
      <c r="BB18" s="60"/>
      <c r="BC18" s="53"/>
      <c r="BE18" s="150">
        <f t="shared" si="6"/>
        <v>30</v>
      </c>
      <c r="BF18" s="150">
        <v>5</v>
      </c>
      <c r="BG18" s="150">
        <f t="shared" si="9"/>
        <v>35</v>
      </c>
    </row>
    <row r="19" spans="1:59" s="9" customFormat="1" ht="23.25">
      <c r="A19" s="179">
        <v>6</v>
      </c>
      <c r="B19" s="180" t="s">
        <v>113</v>
      </c>
      <c r="C19" s="313">
        <f t="shared" si="7"/>
        <v>0</v>
      </c>
      <c r="D19" s="342">
        <v>2</v>
      </c>
      <c r="E19" s="339">
        <f>T19</f>
        <v>2</v>
      </c>
      <c r="F19" s="378"/>
      <c r="G19" s="378"/>
      <c r="H19" s="70">
        <f t="shared" si="8"/>
        <v>30</v>
      </c>
      <c r="I19" s="176">
        <f t="shared" si="10"/>
        <v>30</v>
      </c>
      <c r="J19" s="150">
        <f t="shared" si="10"/>
        <v>0</v>
      </c>
      <c r="K19" s="150">
        <f t="shared" si="10"/>
        <v>0</v>
      </c>
      <c r="L19" s="150">
        <f t="shared" si="10"/>
        <v>0</v>
      </c>
      <c r="M19" s="177">
        <f t="shared" si="10"/>
        <v>0</v>
      </c>
      <c r="N19" s="184">
        <v>30</v>
      </c>
      <c r="O19" s="185"/>
      <c r="P19" s="185"/>
      <c r="Q19" s="185"/>
      <c r="R19" s="186"/>
      <c r="S19" s="186" t="s">
        <v>25</v>
      </c>
      <c r="T19" s="187">
        <v>2</v>
      </c>
      <c r="U19" s="188"/>
      <c r="V19" s="189"/>
      <c r="W19" s="189"/>
      <c r="X19" s="189"/>
      <c r="Y19" s="189"/>
      <c r="Z19" s="190"/>
      <c r="AA19" s="187"/>
      <c r="AB19" s="188"/>
      <c r="AC19" s="189"/>
      <c r="AD19" s="189"/>
      <c r="AE19" s="189"/>
      <c r="AF19" s="189"/>
      <c r="AG19" s="190"/>
      <c r="AH19" s="187"/>
      <c r="AI19" s="188"/>
      <c r="AJ19" s="189"/>
      <c r="AK19" s="189"/>
      <c r="AL19" s="189"/>
      <c r="AM19" s="189"/>
      <c r="AN19" s="190"/>
      <c r="AO19" s="187"/>
      <c r="AP19" s="188"/>
      <c r="AQ19" s="189"/>
      <c r="AR19" s="189"/>
      <c r="AS19" s="189"/>
      <c r="AT19" s="189"/>
      <c r="AU19" s="190"/>
      <c r="AV19" s="187"/>
      <c r="AW19" s="188"/>
      <c r="AX19" s="189"/>
      <c r="AY19" s="189"/>
      <c r="AZ19" s="189"/>
      <c r="BA19" s="189"/>
      <c r="BB19" s="190"/>
      <c r="BC19" s="191"/>
      <c r="BE19" s="150">
        <f t="shared" si="6"/>
        <v>30</v>
      </c>
      <c r="BF19" s="150">
        <v>5</v>
      </c>
      <c r="BG19" s="150">
        <f t="shared" si="9"/>
        <v>35</v>
      </c>
    </row>
    <row r="20" spans="1:57" s="9" customFormat="1" ht="23.2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77"/>
      <c r="AC20" s="77"/>
      <c r="AD20" s="77"/>
      <c r="AE20" s="77"/>
      <c r="AF20" s="77"/>
      <c r="AG20" s="77"/>
      <c r="AH20" s="192"/>
      <c r="AI20" s="77"/>
      <c r="AJ20" s="77"/>
      <c r="AK20" s="77"/>
      <c r="AL20" s="77"/>
      <c r="AM20" s="77"/>
      <c r="AN20" s="77"/>
      <c r="AO20" s="192"/>
      <c r="AP20" s="77"/>
      <c r="AQ20" s="77"/>
      <c r="AR20" s="77"/>
      <c r="AS20" s="77"/>
      <c r="AT20" s="77"/>
      <c r="AU20" s="77"/>
      <c r="AV20" s="192"/>
      <c r="AW20" s="77"/>
      <c r="AX20" s="77"/>
      <c r="AY20" s="77"/>
      <c r="AZ20" s="77"/>
      <c r="BA20" s="77"/>
      <c r="BB20" s="77"/>
      <c r="BC20" s="192"/>
      <c r="BE20" s="67"/>
    </row>
    <row r="21" spans="1:57" s="9" customFormat="1" ht="23.25">
      <c r="A21" s="67"/>
      <c r="B21" s="150" t="s">
        <v>28</v>
      </c>
      <c r="C21" s="315"/>
      <c r="D21" s="315"/>
      <c r="E21" s="315"/>
      <c r="F21" s="150"/>
      <c r="G21" s="150"/>
      <c r="H21" s="193">
        <v>4</v>
      </c>
      <c r="I21" s="194"/>
      <c r="J21" s="195"/>
      <c r="K21" s="195">
        <v>4</v>
      </c>
      <c r="L21" s="195"/>
      <c r="M21" s="196"/>
      <c r="N21" s="194"/>
      <c r="O21" s="195"/>
      <c r="P21" s="195"/>
      <c r="Q21" s="195">
        <v>4</v>
      </c>
      <c r="R21" s="195"/>
      <c r="S21" s="196"/>
      <c r="T21" s="194" t="s">
        <v>72</v>
      </c>
      <c r="U21" s="197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9"/>
      <c r="AQ21" s="199"/>
      <c r="AR21" s="199"/>
      <c r="AS21" s="199"/>
      <c r="AT21" s="199"/>
      <c r="AU21" s="199"/>
      <c r="AV21" s="200"/>
      <c r="AW21" s="199"/>
      <c r="AX21" s="199"/>
      <c r="AY21" s="199"/>
      <c r="AZ21" s="199"/>
      <c r="BA21" s="199"/>
      <c r="BB21" s="199"/>
      <c r="BC21" s="201"/>
      <c r="BE21" s="193">
        <v>4</v>
      </c>
    </row>
    <row r="22" spans="1:57" s="9" customFormat="1" ht="23.25">
      <c r="A22" s="67"/>
      <c r="B22" s="150" t="s">
        <v>29</v>
      </c>
      <c r="C22" s="315"/>
      <c r="D22" s="315"/>
      <c r="E22" s="315"/>
      <c r="F22" s="150"/>
      <c r="G22" s="150"/>
      <c r="H22" s="193">
        <v>4</v>
      </c>
      <c r="I22" s="194"/>
      <c r="J22" s="195"/>
      <c r="K22" s="195">
        <v>4</v>
      </c>
      <c r="L22" s="195"/>
      <c r="M22" s="196"/>
      <c r="N22" s="194"/>
      <c r="O22" s="195"/>
      <c r="P22" s="195"/>
      <c r="Q22" s="195">
        <v>4</v>
      </c>
      <c r="R22" s="195"/>
      <c r="S22" s="196"/>
      <c r="T22" s="193" t="s">
        <v>72</v>
      </c>
      <c r="U22" s="194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202"/>
      <c r="AQ22" s="202"/>
      <c r="AR22" s="202"/>
      <c r="AS22" s="202"/>
      <c r="AT22" s="202"/>
      <c r="AU22" s="202"/>
      <c r="AV22" s="203"/>
      <c r="AW22" s="202"/>
      <c r="AX22" s="202"/>
      <c r="AY22" s="202"/>
      <c r="AZ22" s="202"/>
      <c r="BA22" s="202"/>
      <c r="BB22" s="202"/>
      <c r="BC22" s="176"/>
      <c r="BE22" s="193">
        <v>4</v>
      </c>
    </row>
    <row r="23" spans="1:57" s="9" customFormat="1" ht="23.25">
      <c r="A23" s="67"/>
      <c r="B23" s="150" t="s">
        <v>71</v>
      </c>
      <c r="C23" s="315"/>
      <c r="D23" s="315"/>
      <c r="E23" s="315"/>
      <c r="F23" s="150"/>
      <c r="G23" s="150"/>
      <c r="H23" s="193">
        <v>4</v>
      </c>
      <c r="I23" s="194"/>
      <c r="J23" s="195"/>
      <c r="K23" s="195">
        <v>4</v>
      </c>
      <c r="L23" s="195"/>
      <c r="M23" s="196"/>
      <c r="N23" s="204"/>
      <c r="O23" s="205"/>
      <c r="P23" s="205"/>
      <c r="Q23" s="205"/>
      <c r="R23" s="205"/>
      <c r="S23" s="206"/>
      <c r="T23" s="193"/>
      <c r="U23" s="204"/>
      <c r="V23" s="205"/>
      <c r="W23" s="205">
        <v>4</v>
      </c>
      <c r="X23" s="205"/>
      <c r="Y23" s="205"/>
      <c r="Z23" s="206"/>
      <c r="AA23" s="207" t="s">
        <v>72</v>
      </c>
      <c r="AB23" s="204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8"/>
      <c r="AQ23" s="208"/>
      <c r="AR23" s="208"/>
      <c r="AS23" s="208"/>
      <c r="AT23" s="208"/>
      <c r="AU23" s="208"/>
      <c r="AV23" s="209"/>
      <c r="AW23" s="208"/>
      <c r="AX23" s="208"/>
      <c r="AY23" s="208"/>
      <c r="AZ23" s="208"/>
      <c r="BA23" s="208"/>
      <c r="BB23" s="208"/>
      <c r="BC23" s="169"/>
      <c r="BE23" s="193">
        <v>4</v>
      </c>
    </row>
    <row r="24" spans="1:66" s="69" customFormat="1" ht="23.25" thickBot="1">
      <c r="A24" s="65"/>
      <c r="B24" s="192"/>
      <c r="C24" s="192"/>
      <c r="D24" s="192"/>
      <c r="E24" s="192"/>
      <c r="F24" s="192"/>
      <c r="G24" s="192"/>
      <c r="H24" s="37"/>
      <c r="I24" s="37"/>
      <c r="J24" s="210"/>
      <c r="K24" s="210"/>
      <c r="L24" s="210"/>
      <c r="M24" s="210"/>
      <c r="N24" s="211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110"/>
      <c r="AH24" s="158"/>
      <c r="AI24" s="158"/>
      <c r="AJ24" s="158"/>
      <c r="AK24" s="68"/>
      <c r="AL24" s="68"/>
      <c r="AM24" s="68"/>
      <c r="AN24" s="67"/>
      <c r="AO24" s="67"/>
      <c r="AP24" s="67"/>
      <c r="AQ24" s="67"/>
      <c r="AR24" s="67"/>
      <c r="AS24" s="67"/>
      <c r="AT24" s="68"/>
      <c r="AU24" s="67"/>
      <c r="AV24" s="67"/>
      <c r="AW24" s="67"/>
      <c r="AX24" s="67"/>
      <c r="AY24" s="67"/>
      <c r="AZ24" s="67"/>
      <c r="BA24" s="68"/>
      <c r="BB24" s="65"/>
      <c r="BC24" s="65"/>
      <c r="BE24" s="37"/>
      <c r="BF24" s="9"/>
      <c r="BG24" s="9"/>
      <c r="BH24" s="9"/>
      <c r="BI24" s="9"/>
      <c r="BJ24" s="9"/>
      <c r="BK24" s="9"/>
      <c r="BL24" s="9"/>
      <c r="BM24" s="9"/>
      <c r="BN24" s="9"/>
    </row>
    <row r="25" spans="1:59" s="9" customFormat="1" ht="31.5" customHeight="1" thickBot="1">
      <c r="A25" s="213" t="s">
        <v>30</v>
      </c>
      <c r="B25" s="214" t="s">
        <v>31</v>
      </c>
      <c r="C25" s="383">
        <f>SUM(C26:C35)</f>
        <v>8</v>
      </c>
      <c r="D25" s="292" t="s">
        <v>146</v>
      </c>
      <c r="E25" s="292" t="s">
        <v>147</v>
      </c>
      <c r="F25" s="159" t="s">
        <v>133</v>
      </c>
      <c r="G25" s="159" t="s">
        <v>134</v>
      </c>
      <c r="H25" s="161">
        <f>SUM(H26:H35)</f>
        <v>360</v>
      </c>
      <c r="I25" s="215">
        <f aca="true" t="shared" si="11" ref="I25:M27">N25+U25+AB25+AI25+AP25+AW25</f>
        <v>210</v>
      </c>
      <c r="J25" s="216">
        <f t="shared" si="11"/>
        <v>150</v>
      </c>
      <c r="K25" s="216">
        <f t="shared" si="11"/>
        <v>0</v>
      </c>
      <c r="L25" s="216">
        <f t="shared" si="11"/>
        <v>0</v>
      </c>
      <c r="M25" s="217">
        <f t="shared" si="11"/>
        <v>0</v>
      </c>
      <c r="N25" s="165">
        <f>SUM(N26:N35)</f>
        <v>120</v>
      </c>
      <c r="O25" s="165">
        <f>SUM(O26:O35)</f>
        <v>60</v>
      </c>
      <c r="P25" s="165">
        <f>SUM(P26:P35)</f>
        <v>0</v>
      </c>
      <c r="Q25" s="165">
        <f>SUM(Q26:Q35)</f>
        <v>0</v>
      </c>
      <c r="R25" s="165">
        <f>SUM(R26:R35)</f>
        <v>0</v>
      </c>
      <c r="S25" s="159">
        <f>COUNTIF(S26:S35,"E")</f>
        <v>0</v>
      </c>
      <c r="T25" s="159">
        <f aca="true" t="shared" si="12" ref="T25:Y25">SUM(T26:T35)</f>
        <v>13</v>
      </c>
      <c r="U25" s="159">
        <f t="shared" si="12"/>
        <v>60</v>
      </c>
      <c r="V25" s="159">
        <f t="shared" si="12"/>
        <v>60</v>
      </c>
      <c r="W25" s="159">
        <f t="shared" si="12"/>
        <v>0</v>
      </c>
      <c r="X25" s="159">
        <f t="shared" si="12"/>
        <v>0</v>
      </c>
      <c r="Y25" s="159">
        <f t="shared" si="12"/>
        <v>0</v>
      </c>
      <c r="Z25" s="159">
        <f>COUNTIF(Z26:Z35,"E")</f>
        <v>0</v>
      </c>
      <c r="AA25" s="159">
        <f aca="true" t="shared" si="13" ref="AA25:AF25">SUM(AA26:AA35)</f>
        <v>10</v>
      </c>
      <c r="AB25" s="159">
        <f t="shared" si="13"/>
        <v>30</v>
      </c>
      <c r="AC25" s="159">
        <f t="shared" si="13"/>
        <v>30</v>
      </c>
      <c r="AD25" s="159">
        <f t="shared" si="13"/>
        <v>0</v>
      </c>
      <c r="AE25" s="159">
        <f t="shared" si="13"/>
        <v>0</v>
      </c>
      <c r="AF25" s="159">
        <f t="shared" si="13"/>
        <v>0</v>
      </c>
      <c r="AG25" s="159">
        <f>COUNTIF(AG26:AG35,"E")</f>
        <v>0</v>
      </c>
      <c r="AH25" s="159">
        <f aca="true" t="shared" si="14" ref="AH25:AM25">SUM(AH26:AH35)</f>
        <v>6</v>
      </c>
      <c r="AI25" s="159">
        <f t="shared" si="14"/>
        <v>0</v>
      </c>
      <c r="AJ25" s="159">
        <f t="shared" si="14"/>
        <v>0</v>
      </c>
      <c r="AK25" s="159">
        <f t="shared" si="14"/>
        <v>0</v>
      </c>
      <c r="AL25" s="159">
        <f t="shared" si="14"/>
        <v>0</v>
      </c>
      <c r="AM25" s="159">
        <f t="shared" si="14"/>
        <v>0</v>
      </c>
      <c r="AN25" s="159">
        <f>COUNTIF(AN26:AN35,"E")</f>
        <v>0</v>
      </c>
      <c r="AO25" s="159">
        <f aca="true" t="shared" si="15" ref="AO25:AT25">SUM(AO26:AO35)</f>
        <v>0</v>
      </c>
      <c r="AP25" s="159">
        <f t="shared" si="15"/>
        <v>0</v>
      </c>
      <c r="AQ25" s="159">
        <f t="shared" si="15"/>
        <v>0</v>
      </c>
      <c r="AR25" s="159">
        <f t="shared" si="15"/>
        <v>0</v>
      </c>
      <c r="AS25" s="159">
        <f t="shared" si="15"/>
        <v>0</v>
      </c>
      <c r="AT25" s="159">
        <f t="shared" si="15"/>
        <v>0</v>
      </c>
      <c r="AU25" s="159">
        <f>COUNTIF(AU26:AU35,"E")</f>
        <v>0</v>
      </c>
      <c r="AV25" s="159">
        <f aca="true" t="shared" si="16" ref="AV25:BA25">SUM(AV26:AV35)</f>
        <v>0</v>
      </c>
      <c r="AW25" s="159">
        <f t="shared" si="16"/>
        <v>0</v>
      </c>
      <c r="AX25" s="159">
        <f t="shared" si="16"/>
        <v>0</v>
      </c>
      <c r="AY25" s="159">
        <f t="shared" si="16"/>
        <v>0</v>
      </c>
      <c r="AZ25" s="159">
        <f t="shared" si="16"/>
        <v>0</v>
      </c>
      <c r="BA25" s="159">
        <f t="shared" si="16"/>
        <v>0</v>
      </c>
      <c r="BB25" s="159">
        <f>COUNTIF(BB26:BB35,"E")</f>
        <v>0</v>
      </c>
      <c r="BC25" s="159">
        <f>SUM(BC26:BC35)</f>
        <v>0</v>
      </c>
      <c r="BE25" s="159">
        <f>H25</f>
        <v>360</v>
      </c>
      <c r="BF25" s="159">
        <f>SUM(BF27:BF35)</f>
        <v>45</v>
      </c>
      <c r="BG25" s="159">
        <f aca="true" t="shared" si="17" ref="BG25:BG77">SUM(BE25:BF25)</f>
        <v>405</v>
      </c>
    </row>
    <row r="26" spans="1:59" s="9" customFormat="1" ht="22.5" customHeight="1">
      <c r="A26" s="218">
        <v>1</v>
      </c>
      <c r="B26" s="219" t="s">
        <v>73</v>
      </c>
      <c r="C26" s="313">
        <f>ABS(D26-E26)</f>
        <v>0</v>
      </c>
      <c r="D26" s="342">
        <v>2</v>
      </c>
      <c r="E26" s="338">
        <f>T26</f>
        <v>2</v>
      </c>
      <c r="F26" s="378"/>
      <c r="G26" s="378"/>
      <c r="H26" s="66">
        <f>SUM(I26:M26)</f>
        <v>30</v>
      </c>
      <c r="I26" s="176">
        <f t="shared" si="11"/>
        <v>30</v>
      </c>
      <c r="J26" s="150">
        <f t="shared" si="11"/>
        <v>0</v>
      </c>
      <c r="K26" s="150">
        <f t="shared" si="11"/>
        <v>0</v>
      </c>
      <c r="L26" s="150">
        <f t="shared" si="11"/>
        <v>0</v>
      </c>
      <c r="M26" s="177">
        <f t="shared" si="11"/>
        <v>0</v>
      </c>
      <c r="N26" s="73">
        <v>30</v>
      </c>
      <c r="O26" s="74"/>
      <c r="P26" s="74"/>
      <c r="Q26" s="74"/>
      <c r="R26" s="74"/>
      <c r="S26" s="220" t="s">
        <v>25</v>
      </c>
      <c r="T26" s="221">
        <v>2</v>
      </c>
      <c r="U26" s="75"/>
      <c r="V26" s="76"/>
      <c r="W26" s="76"/>
      <c r="X26" s="76"/>
      <c r="Y26" s="76"/>
      <c r="Z26" s="77"/>
      <c r="AA26" s="78"/>
      <c r="AB26" s="75"/>
      <c r="AC26" s="76"/>
      <c r="AD26" s="76"/>
      <c r="AE26" s="76"/>
      <c r="AF26" s="76"/>
      <c r="AG26" s="77"/>
      <c r="AH26" s="104"/>
      <c r="AI26" s="75"/>
      <c r="AJ26" s="76"/>
      <c r="AK26" s="76"/>
      <c r="AL26" s="76"/>
      <c r="AM26" s="76"/>
      <c r="AN26" s="77"/>
      <c r="AO26" s="78"/>
      <c r="AP26" s="75"/>
      <c r="AQ26" s="76"/>
      <c r="AR26" s="76"/>
      <c r="AS26" s="76"/>
      <c r="AT26" s="76"/>
      <c r="AU26" s="77"/>
      <c r="AV26" s="78"/>
      <c r="AW26" s="75"/>
      <c r="AX26" s="76"/>
      <c r="AY26" s="76"/>
      <c r="AZ26" s="76"/>
      <c r="BA26" s="76"/>
      <c r="BB26" s="77"/>
      <c r="BC26" s="62"/>
      <c r="BE26" s="150">
        <f>H26</f>
        <v>30</v>
      </c>
      <c r="BF26" s="150">
        <v>5</v>
      </c>
      <c r="BG26" s="150">
        <f t="shared" si="17"/>
        <v>35</v>
      </c>
    </row>
    <row r="27" spans="1:59" s="9" customFormat="1" ht="23.25">
      <c r="A27" s="222">
        <v>2</v>
      </c>
      <c r="B27" s="175" t="s">
        <v>74</v>
      </c>
      <c r="C27" s="313">
        <f aca="true" t="shared" si="18" ref="C27:C35">ABS(D27-E27)</f>
        <v>0</v>
      </c>
      <c r="D27" s="342">
        <v>3</v>
      </c>
      <c r="E27" s="338">
        <f>T27</f>
        <v>3</v>
      </c>
      <c r="F27" s="342">
        <v>30</v>
      </c>
      <c r="G27" s="378"/>
      <c r="H27" s="70">
        <f aca="true" t="shared" si="19" ref="H27:H35">SUM(I27:M27)</f>
        <v>45</v>
      </c>
      <c r="I27" s="176">
        <f t="shared" si="11"/>
        <v>30</v>
      </c>
      <c r="J27" s="150">
        <f t="shared" si="11"/>
        <v>15</v>
      </c>
      <c r="K27" s="150">
        <f t="shared" si="11"/>
        <v>0</v>
      </c>
      <c r="L27" s="150">
        <f t="shared" si="11"/>
        <v>0</v>
      </c>
      <c r="M27" s="177">
        <f t="shared" si="11"/>
        <v>0</v>
      </c>
      <c r="N27" s="55">
        <v>30</v>
      </c>
      <c r="O27" s="56">
        <v>15</v>
      </c>
      <c r="P27" s="56"/>
      <c r="Q27" s="56"/>
      <c r="R27" s="56"/>
      <c r="S27" s="79" t="s">
        <v>25</v>
      </c>
      <c r="T27" s="80">
        <v>3</v>
      </c>
      <c r="U27" s="81"/>
      <c r="V27" s="56"/>
      <c r="W27" s="56"/>
      <c r="X27" s="56"/>
      <c r="Y27" s="56"/>
      <c r="Z27" s="82"/>
      <c r="AA27" s="83"/>
      <c r="AB27" s="81"/>
      <c r="AC27" s="56"/>
      <c r="AD27" s="56"/>
      <c r="AE27" s="56"/>
      <c r="AF27" s="56"/>
      <c r="AG27" s="82"/>
      <c r="AH27" s="83"/>
      <c r="AI27" s="81"/>
      <c r="AJ27" s="56"/>
      <c r="AK27" s="56"/>
      <c r="AL27" s="56"/>
      <c r="AM27" s="56"/>
      <c r="AN27" s="82"/>
      <c r="AO27" s="83"/>
      <c r="AP27" s="81"/>
      <c r="AQ27" s="56"/>
      <c r="AR27" s="56"/>
      <c r="AS27" s="56"/>
      <c r="AT27" s="56"/>
      <c r="AU27" s="82"/>
      <c r="AV27" s="83"/>
      <c r="AW27" s="81"/>
      <c r="AX27" s="56"/>
      <c r="AY27" s="56"/>
      <c r="AZ27" s="56"/>
      <c r="BA27" s="56"/>
      <c r="BB27" s="82"/>
      <c r="BC27" s="178"/>
      <c r="BE27" s="150">
        <f aca="true" t="shared" si="20" ref="BE27:BE35">H27</f>
        <v>45</v>
      </c>
      <c r="BF27" s="150">
        <v>5</v>
      </c>
      <c r="BG27" s="150">
        <f t="shared" si="17"/>
        <v>50</v>
      </c>
    </row>
    <row r="28" spans="1:59" s="9" customFormat="1" ht="21.75" customHeight="1">
      <c r="A28" s="345">
        <v>3</v>
      </c>
      <c r="B28" s="223" t="s">
        <v>75</v>
      </c>
      <c r="C28" s="313">
        <f t="shared" si="18"/>
        <v>1</v>
      </c>
      <c r="D28" s="342">
        <v>4</v>
      </c>
      <c r="E28" s="338">
        <f>AH28</f>
        <v>3</v>
      </c>
      <c r="F28" s="378"/>
      <c r="G28" s="378"/>
      <c r="H28" s="70">
        <f t="shared" si="19"/>
        <v>30</v>
      </c>
      <c r="I28" s="176">
        <f aca="true" t="shared" si="21" ref="I28:I35">N28+U28+AB28+AI28+AP28+AW28</f>
        <v>15</v>
      </c>
      <c r="J28" s="150">
        <f aca="true" t="shared" si="22" ref="J28:J35">O28+V28+AC28+AJ28+AQ28+AX28</f>
        <v>15</v>
      </c>
      <c r="K28" s="150">
        <f aca="true" t="shared" si="23" ref="K28:K35">P28+W28+AD28+AK28+AR28+AY28</f>
        <v>0</v>
      </c>
      <c r="L28" s="150">
        <f aca="true" t="shared" si="24" ref="L28:L35">Q28+X28+AE28+AL28+AS28+AZ28</f>
        <v>0</v>
      </c>
      <c r="M28" s="177">
        <f aca="true" t="shared" si="25" ref="M28:M35">R28+Y28+AF28+AM28+AT28+BA28</f>
        <v>0</v>
      </c>
      <c r="N28" s="55"/>
      <c r="O28" s="56"/>
      <c r="P28" s="56"/>
      <c r="Q28" s="56"/>
      <c r="R28" s="56"/>
      <c r="S28" s="79"/>
      <c r="T28" s="80"/>
      <c r="U28" s="84"/>
      <c r="V28" s="59"/>
      <c r="W28" s="59"/>
      <c r="X28" s="59"/>
      <c r="Y28" s="59"/>
      <c r="Z28" s="85"/>
      <c r="AA28" s="61"/>
      <c r="AB28" s="84">
        <v>15</v>
      </c>
      <c r="AC28" s="59">
        <v>15</v>
      </c>
      <c r="AD28" s="59"/>
      <c r="AE28" s="59"/>
      <c r="AF28" s="59"/>
      <c r="AG28" s="85" t="s">
        <v>25</v>
      </c>
      <c r="AH28" s="332">
        <v>3</v>
      </c>
      <c r="AI28" s="84"/>
      <c r="AJ28" s="59"/>
      <c r="AK28" s="59"/>
      <c r="AL28" s="59"/>
      <c r="AM28" s="59"/>
      <c r="AN28" s="85"/>
      <c r="AO28" s="61"/>
      <c r="AP28" s="84"/>
      <c r="AQ28" s="59"/>
      <c r="AR28" s="59"/>
      <c r="AS28" s="59"/>
      <c r="AT28" s="59"/>
      <c r="AU28" s="85"/>
      <c r="AV28" s="61"/>
      <c r="AW28" s="84"/>
      <c r="AX28" s="59"/>
      <c r="AY28" s="59"/>
      <c r="AZ28" s="59"/>
      <c r="BA28" s="59"/>
      <c r="BB28" s="85"/>
      <c r="BC28" s="53"/>
      <c r="BE28" s="150">
        <f t="shared" si="20"/>
        <v>30</v>
      </c>
      <c r="BF28" s="150">
        <v>5</v>
      </c>
      <c r="BG28" s="150">
        <f t="shared" si="17"/>
        <v>35</v>
      </c>
    </row>
    <row r="29" spans="1:59" s="9" customFormat="1" ht="26.25" customHeight="1">
      <c r="A29" s="222">
        <v>4</v>
      </c>
      <c r="B29" s="223" t="s">
        <v>76</v>
      </c>
      <c r="C29" s="313">
        <f t="shared" si="18"/>
        <v>0</v>
      </c>
      <c r="D29" s="342">
        <v>4</v>
      </c>
      <c r="E29" s="338">
        <f>T29</f>
        <v>4</v>
      </c>
      <c r="F29" s="378"/>
      <c r="G29" s="378"/>
      <c r="H29" s="70">
        <f t="shared" si="19"/>
        <v>45</v>
      </c>
      <c r="I29" s="176">
        <f t="shared" si="21"/>
        <v>30</v>
      </c>
      <c r="J29" s="150">
        <f t="shared" si="22"/>
        <v>15</v>
      </c>
      <c r="K29" s="150">
        <f t="shared" si="23"/>
        <v>0</v>
      </c>
      <c r="L29" s="150">
        <f t="shared" si="24"/>
        <v>0</v>
      </c>
      <c r="M29" s="177">
        <f t="shared" si="25"/>
        <v>0</v>
      </c>
      <c r="N29" s="55">
        <v>30</v>
      </c>
      <c r="O29" s="74">
        <v>15</v>
      </c>
      <c r="P29" s="56"/>
      <c r="Q29" s="56"/>
      <c r="R29" s="56"/>
      <c r="S29" s="79" t="s">
        <v>25</v>
      </c>
      <c r="T29" s="80">
        <v>4</v>
      </c>
      <c r="U29" s="81"/>
      <c r="V29" s="56"/>
      <c r="W29" s="56"/>
      <c r="X29" s="59"/>
      <c r="Y29" s="59"/>
      <c r="Z29" s="85"/>
      <c r="AA29" s="83"/>
      <c r="AB29" s="84"/>
      <c r="AC29" s="59"/>
      <c r="AD29" s="59"/>
      <c r="AE29" s="59"/>
      <c r="AF29" s="59"/>
      <c r="AG29" s="85"/>
      <c r="AH29" s="102"/>
      <c r="AI29" s="84"/>
      <c r="AJ29" s="59"/>
      <c r="AK29" s="59"/>
      <c r="AL29" s="59"/>
      <c r="AM29" s="59"/>
      <c r="AN29" s="85"/>
      <c r="AO29" s="61"/>
      <c r="AP29" s="84"/>
      <c r="AQ29" s="59"/>
      <c r="AR29" s="59"/>
      <c r="AS29" s="59"/>
      <c r="AT29" s="59"/>
      <c r="AU29" s="85"/>
      <c r="AV29" s="61"/>
      <c r="AW29" s="84"/>
      <c r="AX29" s="59"/>
      <c r="AY29" s="59"/>
      <c r="AZ29" s="59"/>
      <c r="BA29" s="59"/>
      <c r="BB29" s="85"/>
      <c r="BC29" s="53"/>
      <c r="BE29" s="150">
        <f t="shared" si="20"/>
        <v>45</v>
      </c>
      <c r="BF29" s="150">
        <v>5</v>
      </c>
      <c r="BG29" s="150">
        <f t="shared" si="17"/>
        <v>50</v>
      </c>
    </row>
    <row r="30" spans="1:59" s="9" customFormat="1" ht="23.25">
      <c r="A30" s="222">
        <v>5</v>
      </c>
      <c r="B30" s="175" t="s">
        <v>167</v>
      </c>
      <c r="C30" s="313">
        <f t="shared" si="18"/>
        <v>1</v>
      </c>
      <c r="D30" s="342">
        <v>3</v>
      </c>
      <c r="E30" s="338">
        <f>T30</f>
        <v>2</v>
      </c>
      <c r="F30" s="342">
        <v>15</v>
      </c>
      <c r="G30" s="342">
        <v>15</v>
      </c>
      <c r="H30" s="70">
        <f t="shared" si="19"/>
        <v>30</v>
      </c>
      <c r="I30" s="176">
        <f t="shared" si="21"/>
        <v>15</v>
      </c>
      <c r="J30" s="150">
        <f t="shared" si="22"/>
        <v>15</v>
      </c>
      <c r="K30" s="150">
        <f t="shared" si="23"/>
        <v>0</v>
      </c>
      <c r="L30" s="150">
        <f t="shared" si="24"/>
        <v>0</v>
      </c>
      <c r="M30" s="177">
        <f t="shared" si="25"/>
        <v>0</v>
      </c>
      <c r="N30" s="55">
        <v>15</v>
      </c>
      <c r="O30" s="56">
        <v>15</v>
      </c>
      <c r="P30" s="56"/>
      <c r="Q30" s="56"/>
      <c r="R30" s="56"/>
      <c r="S30" s="79" t="s">
        <v>25</v>
      </c>
      <c r="T30" s="80">
        <v>2</v>
      </c>
      <c r="U30" s="86"/>
      <c r="V30" s="87"/>
      <c r="W30" s="87"/>
      <c r="X30" s="87"/>
      <c r="Y30" s="87"/>
      <c r="Z30" s="88"/>
      <c r="AA30" s="61"/>
      <c r="AB30" s="86"/>
      <c r="AC30" s="87"/>
      <c r="AD30" s="87"/>
      <c r="AE30" s="87"/>
      <c r="AF30" s="87"/>
      <c r="AG30" s="88"/>
      <c r="AH30" s="61"/>
      <c r="AI30" s="86"/>
      <c r="AJ30" s="87"/>
      <c r="AK30" s="87"/>
      <c r="AL30" s="87"/>
      <c r="AM30" s="87"/>
      <c r="AN30" s="88"/>
      <c r="AO30" s="61"/>
      <c r="AP30" s="86"/>
      <c r="AQ30" s="87"/>
      <c r="AR30" s="87"/>
      <c r="AS30" s="87"/>
      <c r="AT30" s="87"/>
      <c r="AU30" s="88"/>
      <c r="AV30" s="61"/>
      <c r="AW30" s="86"/>
      <c r="AX30" s="87"/>
      <c r="AY30" s="87"/>
      <c r="AZ30" s="87"/>
      <c r="BA30" s="87"/>
      <c r="BB30" s="88"/>
      <c r="BC30" s="53"/>
      <c r="BE30" s="150">
        <f t="shared" si="20"/>
        <v>30</v>
      </c>
      <c r="BF30" s="150">
        <v>5</v>
      </c>
      <c r="BG30" s="150">
        <f t="shared" si="17"/>
        <v>35</v>
      </c>
    </row>
    <row r="31" spans="1:59" s="9" customFormat="1" ht="23.25">
      <c r="A31" s="345">
        <v>6</v>
      </c>
      <c r="B31" s="175" t="s">
        <v>53</v>
      </c>
      <c r="C31" s="313">
        <f t="shared" si="18"/>
        <v>2</v>
      </c>
      <c r="D31" s="342">
        <v>4</v>
      </c>
      <c r="E31" s="338">
        <f>T31</f>
        <v>2</v>
      </c>
      <c r="F31" s="378"/>
      <c r="G31" s="378"/>
      <c r="H31" s="70">
        <f t="shared" si="19"/>
        <v>30</v>
      </c>
      <c r="I31" s="176">
        <f t="shared" si="21"/>
        <v>15</v>
      </c>
      <c r="J31" s="150">
        <f t="shared" si="22"/>
        <v>15</v>
      </c>
      <c r="K31" s="150">
        <f t="shared" si="23"/>
        <v>0</v>
      </c>
      <c r="L31" s="150">
        <f t="shared" si="24"/>
        <v>0</v>
      </c>
      <c r="M31" s="177">
        <f t="shared" si="25"/>
        <v>0</v>
      </c>
      <c r="N31" s="55">
        <v>15</v>
      </c>
      <c r="O31" s="56">
        <v>15</v>
      </c>
      <c r="P31" s="56"/>
      <c r="Q31" s="56"/>
      <c r="R31" s="56"/>
      <c r="S31" s="79" t="s">
        <v>25</v>
      </c>
      <c r="T31" s="80">
        <v>2</v>
      </c>
      <c r="U31" s="86"/>
      <c r="V31" s="87"/>
      <c r="W31" s="87"/>
      <c r="X31" s="87"/>
      <c r="Y31" s="87"/>
      <c r="Z31" s="88"/>
      <c r="AA31" s="61"/>
      <c r="AB31" s="86"/>
      <c r="AC31" s="87"/>
      <c r="AD31" s="87"/>
      <c r="AE31" s="87"/>
      <c r="AF31" s="87"/>
      <c r="AG31" s="88"/>
      <c r="AH31" s="61"/>
      <c r="AI31" s="86"/>
      <c r="AJ31" s="87"/>
      <c r="AK31" s="87"/>
      <c r="AL31" s="87"/>
      <c r="AM31" s="87"/>
      <c r="AN31" s="88"/>
      <c r="AO31" s="61"/>
      <c r="AP31" s="86"/>
      <c r="AQ31" s="87"/>
      <c r="AR31" s="87"/>
      <c r="AS31" s="87"/>
      <c r="AT31" s="87"/>
      <c r="AU31" s="88"/>
      <c r="AV31" s="61"/>
      <c r="AW31" s="86"/>
      <c r="AX31" s="87"/>
      <c r="AY31" s="87"/>
      <c r="AZ31" s="87"/>
      <c r="BA31" s="87"/>
      <c r="BB31" s="88"/>
      <c r="BC31" s="53"/>
      <c r="BE31" s="150">
        <f t="shared" si="20"/>
        <v>30</v>
      </c>
      <c r="BF31" s="150">
        <v>5</v>
      </c>
      <c r="BG31" s="150">
        <f t="shared" si="17"/>
        <v>35</v>
      </c>
    </row>
    <row r="32" spans="1:59" s="9" customFormat="1" ht="23.25">
      <c r="A32" s="222">
        <v>7</v>
      </c>
      <c r="B32" s="224" t="s">
        <v>55</v>
      </c>
      <c r="C32" s="313">
        <f t="shared" si="18"/>
        <v>0</v>
      </c>
      <c r="D32" s="342">
        <v>3</v>
      </c>
      <c r="E32" s="338">
        <f>AA32</f>
        <v>3</v>
      </c>
      <c r="F32" s="378"/>
      <c r="G32" s="378"/>
      <c r="H32" s="70">
        <f t="shared" si="19"/>
        <v>30</v>
      </c>
      <c r="I32" s="176">
        <f t="shared" si="21"/>
        <v>15</v>
      </c>
      <c r="J32" s="150">
        <f t="shared" si="22"/>
        <v>15</v>
      </c>
      <c r="K32" s="150">
        <f t="shared" si="23"/>
        <v>0</v>
      </c>
      <c r="L32" s="150">
        <f t="shared" si="24"/>
        <v>0</v>
      </c>
      <c r="M32" s="177">
        <f t="shared" si="25"/>
        <v>0</v>
      </c>
      <c r="N32" s="64"/>
      <c r="O32" s="89"/>
      <c r="P32" s="89"/>
      <c r="Q32" s="56"/>
      <c r="R32" s="56"/>
      <c r="S32" s="79"/>
      <c r="T32" s="80"/>
      <c r="U32" s="86">
        <v>15</v>
      </c>
      <c r="V32" s="87">
        <v>15</v>
      </c>
      <c r="W32" s="87"/>
      <c r="X32" s="87"/>
      <c r="Y32" s="87"/>
      <c r="Z32" s="88" t="s">
        <v>25</v>
      </c>
      <c r="AA32" s="61">
        <v>3</v>
      </c>
      <c r="AB32" s="86"/>
      <c r="AC32" s="87"/>
      <c r="AD32" s="87"/>
      <c r="AE32" s="87"/>
      <c r="AF32" s="87"/>
      <c r="AG32" s="88"/>
      <c r="AH32" s="61"/>
      <c r="AI32" s="86"/>
      <c r="AJ32" s="87"/>
      <c r="AK32" s="87"/>
      <c r="AL32" s="87"/>
      <c r="AM32" s="87"/>
      <c r="AN32" s="88"/>
      <c r="AO32" s="61"/>
      <c r="AP32" s="86"/>
      <c r="AQ32" s="87"/>
      <c r="AR32" s="87"/>
      <c r="AS32" s="87"/>
      <c r="AT32" s="87"/>
      <c r="AU32" s="88"/>
      <c r="AV32" s="61"/>
      <c r="AW32" s="86"/>
      <c r="AX32" s="87"/>
      <c r="AY32" s="87"/>
      <c r="AZ32" s="87"/>
      <c r="BA32" s="87"/>
      <c r="BB32" s="88"/>
      <c r="BC32" s="53"/>
      <c r="BE32" s="150">
        <f t="shared" si="20"/>
        <v>30</v>
      </c>
      <c r="BF32" s="150">
        <v>5</v>
      </c>
      <c r="BG32" s="150">
        <f t="shared" si="17"/>
        <v>35</v>
      </c>
    </row>
    <row r="33" spans="1:59" s="9" customFormat="1" ht="23.25">
      <c r="A33" s="222">
        <v>8</v>
      </c>
      <c r="B33" s="175" t="s">
        <v>54</v>
      </c>
      <c r="C33" s="313">
        <f t="shared" si="18"/>
        <v>3</v>
      </c>
      <c r="D33" s="342">
        <v>6</v>
      </c>
      <c r="E33" s="338">
        <f>AA33</f>
        <v>3</v>
      </c>
      <c r="F33" s="378"/>
      <c r="G33" s="378"/>
      <c r="H33" s="70">
        <f t="shared" si="19"/>
        <v>45</v>
      </c>
      <c r="I33" s="176">
        <f t="shared" si="21"/>
        <v>15</v>
      </c>
      <c r="J33" s="150">
        <f t="shared" si="22"/>
        <v>30</v>
      </c>
      <c r="K33" s="150">
        <f t="shared" si="23"/>
        <v>0</v>
      </c>
      <c r="L33" s="150">
        <f t="shared" si="24"/>
        <v>0</v>
      </c>
      <c r="M33" s="177">
        <f t="shared" si="25"/>
        <v>0</v>
      </c>
      <c r="N33" s="55"/>
      <c r="O33" s="56"/>
      <c r="P33" s="56"/>
      <c r="Q33" s="89"/>
      <c r="R33" s="89"/>
      <c r="S33" s="90"/>
      <c r="T33" s="225"/>
      <c r="U33" s="84">
        <v>15</v>
      </c>
      <c r="V33" s="59">
        <v>30</v>
      </c>
      <c r="W33" s="59"/>
      <c r="X33" s="59"/>
      <c r="Y33" s="59"/>
      <c r="Z33" s="92" t="s">
        <v>25</v>
      </c>
      <c r="AA33" s="93">
        <v>3</v>
      </c>
      <c r="AB33" s="84"/>
      <c r="AC33" s="59"/>
      <c r="AD33" s="59"/>
      <c r="AE33" s="59"/>
      <c r="AF33" s="59"/>
      <c r="AG33" s="92"/>
      <c r="AH33" s="93"/>
      <c r="AI33" s="84"/>
      <c r="AJ33" s="59"/>
      <c r="AK33" s="59"/>
      <c r="AL33" s="59"/>
      <c r="AM33" s="59"/>
      <c r="AN33" s="92"/>
      <c r="AO33" s="93"/>
      <c r="AP33" s="84"/>
      <c r="AQ33" s="59"/>
      <c r="AR33" s="59"/>
      <c r="AS33" s="59"/>
      <c r="AT33" s="59"/>
      <c r="AU33" s="92"/>
      <c r="AV33" s="93"/>
      <c r="AW33" s="84"/>
      <c r="AX33" s="59"/>
      <c r="AY33" s="59"/>
      <c r="AZ33" s="59"/>
      <c r="BA33" s="59"/>
      <c r="BB33" s="92"/>
      <c r="BC33" s="226"/>
      <c r="BE33" s="150">
        <f t="shared" si="20"/>
        <v>45</v>
      </c>
      <c r="BF33" s="150">
        <v>5</v>
      </c>
      <c r="BG33" s="150">
        <f t="shared" si="17"/>
        <v>50</v>
      </c>
    </row>
    <row r="34" spans="1:59" s="9" customFormat="1" ht="23.25">
      <c r="A34" s="345">
        <v>9</v>
      </c>
      <c r="B34" s="175" t="s">
        <v>56</v>
      </c>
      <c r="C34" s="313">
        <f t="shared" si="18"/>
        <v>0</v>
      </c>
      <c r="D34" s="342">
        <v>4</v>
      </c>
      <c r="E34" s="338">
        <v>4</v>
      </c>
      <c r="F34" s="378"/>
      <c r="G34" s="378"/>
      <c r="H34" s="70">
        <f t="shared" si="19"/>
        <v>45</v>
      </c>
      <c r="I34" s="176">
        <f t="shared" si="21"/>
        <v>30</v>
      </c>
      <c r="J34" s="150">
        <f t="shared" si="22"/>
        <v>15</v>
      </c>
      <c r="K34" s="150">
        <f t="shared" si="23"/>
        <v>0</v>
      </c>
      <c r="L34" s="150">
        <f t="shared" si="24"/>
        <v>0</v>
      </c>
      <c r="M34" s="177">
        <f t="shared" si="25"/>
        <v>0</v>
      </c>
      <c r="N34" s="55"/>
      <c r="O34" s="56"/>
      <c r="P34" s="94"/>
      <c r="Q34" s="89"/>
      <c r="R34" s="89"/>
      <c r="S34" s="90"/>
      <c r="T34" s="91"/>
      <c r="U34" s="84">
        <v>30</v>
      </c>
      <c r="V34" s="59">
        <v>15</v>
      </c>
      <c r="W34" s="59"/>
      <c r="X34" s="59"/>
      <c r="Y34" s="59"/>
      <c r="Z34" s="92" t="s">
        <v>25</v>
      </c>
      <c r="AA34" s="93">
        <v>4</v>
      </c>
      <c r="AB34" s="84"/>
      <c r="AC34" s="59"/>
      <c r="AD34" s="59"/>
      <c r="AE34" s="59"/>
      <c r="AF34" s="59"/>
      <c r="AG34" s="92"/>
      <c r="AH34" s="93"/>
      <c r="AI34" s="84"/>
      <c r="AJ34" s="59"/>
      <c r="AK34" s="59"/>
      <c r="AL34" s="59"/>
      <c r="AM34" s="59"/>
      <c r="AN34" s="92"/>
      <c r="AO34" s="93"/>
      <c r="AP34" s="84"/>
      <c r="AQ34" s="59"/>
      <c r="AR34" s="59"/>
      <c r="AS34" s="59"/>
      <c r="AT34" s="59"/>
      <c r="AU34" s="92"/>
      <c r="AV34" s="93"/>
      <c r="AW34" s="84"/>
      <c r="AX34" s="59"/>
      <c r="AY34" s="59"/>
      <c r="AZ34" s="59"/>
      <c r="BA34" s="59"/>
      <c r="BB34" s="92"/>
      <c r="BC34" s="226"/>
      <c r="BE34" s="150">
        <f t="shared" si="20"/>
        <v>45</v>
      </c>
      <c r="BF34" s="150">
        <v>5</v>
      </c>
      <c r="BG34" s="150">
        <f t="shared" si="17"/>
        <v>50</v>
      </c>
    </row>
    <row r="35" spans="1:59" s="9" customFormat="1" ht="24" thickBot="1">
      <c r="A35" s="346">
        <v>10</v>
      </c>
      <c r="B35" s="180" t="s">
        <v>64</v>
      </c>
      <c r="C35" s="313">
        <f t="shared" si="18"/>
        <v>1</v>
      </c>
      <c r="D35" s="342">
        <v>4</v>
      </c>
      <c r="E35" s="338">
        <f>AH35</f>
        <v>3</v>
      </c>
      <c r="F35" s="378"/>
      <c r="G35" s="378"/>
      <c r="H35" s="181">
        <f t="shared" si="19"/>
        <v>30</v>
      </c>
      <c r="I35" s="176">
        <f t="shared" si="21"/>
        <v>15</v>
      </c>
      <c r="J35" s="150">
        <f t="shared" si="22"/>
        <v>15</v>
      </c>
      <c r="K35" s="150">
        <f t="shared" si="23"/>
        <v>0</v>
      </c>
      <c r="L35" s="150">
        <f t="shared" si="24"/>
        <v>0</v>
      </c>
      <c r="M35" s="177">
        <f t="shared" si="25"/>
        <v>0</v>
      </c>
      <c r="N35" s="228"/>
      <c r="O35" s="229"/>
      <c r="P35" s="185"/>
      <c r="Q35" s="185"/>
      <c r="R35" s="185"/>
      <c r="S35" s="230"/>
      <c r="T35" s="231"/>
      <c r="U35" s="232"/>
      <c r="V35" s="189"/>
      <c r="W35" s="189"/>
      <c r="X35" s="189"/>
      <c r="Y35" s="189"/>
      <c r="Z35" s="233"/>
      <c r="AA35" s="234"/>
      <c r="AB35" s="232">
        <v>15</v>
      </c>
      <c r="AC35" s="189">
        <v>15</v>
      </c>
      <c r="AD35" s="189"/>
      <c r="AE35" s="189"/>
      <c r="AF35" s="189"/>
      <c r="AG35" s="233" t="s">
        <v>25</v>
      </c>
      <c r="AH35" s="234">
        <v>3</v>
      </c>
      <c r="AI35" s="232"/>
      <c r="AJ35" s="189"/>
      <c r="AK35" s="189"/>
      <c r="AL35" s="189"/>
      <c r="AM35" s="189"/>
      <c r="AN35" s="233"/>
      <c r="AO35" s="234"/>
      <c r="AP35" s="232"/>
      <c r="AQ35" s="189"/>
      <c r="AR35" s="189"/>
      <c r="AS35" s="189"/>
      <c r="AT35" s="189"/>
      <c r="AU35" s="233"/>
      <c r="AV35" s="234"/>
      <c r="AW35" s="232"/>
      <c r="AX35" s="189"/>
      <c r="AY35" s="189"/>
      <c r="AZ35" s="189"/>
      <c r="BA35" s="189"/>
      <c r="BB35" s="233"/>
      <c r="BC35" s="191"/>
      <c r="BE35" s="150">
        <f t="shared" si="20"/>
        <v>30</v>
      </c>
      <c r="BF35" s="150">
        <v>5</v>
      </c>
      <c r="BG35" s="150">
        <f t="shared" si="17"/>
        <v>35</v>
      </c>
    </row>
    <row r="36" spans="1:66" s="99" customFormat="1" ht="21" thickBot="1">
      <c r="A36" s="98"/>
      <c r="B36" s="95"/>
      <c r="C36" s="316"/>
      <c r="D36" s="316"/>
      <c r="E36" s="316"/>
      <c r="F36" s="316"/>
      <c r="G36" s="316"/>
      <c r="H36" s="96"/>
      <c r="I36" s="96"/>
      <c r="J36" s="96"/>
      <c r="K36" s="96"/>
      <c r="L36" s="96"/>
      <c r="M36" s="96"/>
      <c r="N36" s="97"/>
      <c r="O36" s="97"/>
      <c r="P36" s="97"/>
      <c r="Q36" s="97"/>
      <c r="R36" s="97"/>
      <c r="S36" s="97"/>
      <c r="T36" s="96"/>
      <c r="U36" s="98"/>
      <c r="V36" s="98"/>
      <c r="W36" s="98"/>
      <c r="X36" s="98"/>
      <c r="Y36" s="98"/>
      <c r="Z36" s="98"/>
      <c r="AA36" s="96"/>
      <c r="AB36" s="98"/>
      <c r="AC36" s="98"/>
      <c r="AD36" s="98"/>
      <c r="AE36" s="98"/>
      <c r="AF36" s="98"/>
      <c r="AG36" s="98"/>
      <c r="AH36" s="96"/>
      <c r="AI36" s="98"/>
      <c r="AJ36" s="98"/>
      <c r="AK36" s="98"/>
      <c r="AL36" s="98"/>
      <c r="AM36" s="98"/>
      <c r="AN36" s="98"/>
      <c r="AO36" s="96"/>
      <c r="AP36" s="98"/>
      <c r="AQ36" s="98"/>
      <c r="AR36" s="98"/>
      <c r="AS36" s="98"/>
      <c r="AT36" s="98"/>
      <c r="AU36" s="98"/>
      <c r="AV36" s="96"/>
      <c r="AW36" s="98"/>
      <c r="AX36" s="98"/>
      <c r="AY36" s="98"/>
      <c r="AZ36" s="98"/>
      <c r="BA36" s="98"/>
      <c r="BB36" s="98"/>
      <c r="BC36" s="96"/>
      <c r="BD36" s="9"/>
      <c r="BE36" s="96"/>
      <c r="BF36" s="96"/>
      <c r="BG36" s="96"/>
      <c r="BH36" s="9"/>
      <c r="BI36" s="9"/>
      <c r="BJ36" s="9"/>
      <c r="BK36" s="9"/>
      <c r="BL36" s="9"/>
      <c r="BM36" s="9"/>
      <c r="BN36" s="9"/>
    </row>
    <row r="37" spans="1:59" s="9" customFormat="1" ht="28.5" customHeight="1" thickBot="1">
      <c r="A37" s="159" t="s">
        <v>32</v>
      </c>
      <c r="B37" s="235" t="s">
        <v>33</v>
      </c>
      <c r="C37" s="383">
        <f>SUM(C38:C49)</f>
        <v>11</v>
      </c>
      <c r="D37" s="292" t="s">
        <v>146</v>
      </c>
      <c r="E37" s="292" t="s">
        <v>147</v>
      </c>
      <c r="F37" s="159" t="s">
        <v>133</v>
      </c>
      <c r="G37" s="159" t="s">
        <v>134</v>
      </c>
      <c r="H37" s="161">
        <f>SUM(H38:H49)</f>
        <v>510</v>
      </c>
      <c r="I37" s="162">
        <f aca="true" t="shared" si="26" ref="I37:M39">N37+U37+AB37+AI37+AP37+AW37</f>
        <v>195</v>
      </c>
      <c r="J37" s="163">
        <f t="shared" si="26"/>
        <v>225</v>
      </c>
      <c r="K37" s="163">
        <f t="shared" si="26"/>
        <v>75</v>
      </c>
      <c r="L37" s="163">
        <f t="shared" si="26"/>
        <v>15</v>
      </c>
      <c r="M37" s="164">
        <f t="shared" si="26"/>
        <v>0</v>
      </c>
      <c r="N37" s="165">
        <f>SUM(N38:N49)</f>
        <v>75</v>
      </c>
      <c r="O37" s="165">
        <f>SUM(O38:O49)</f>
        <v>75</v>
      </c>
      <c r="P37" s="165">
        <f>SUM(P38:P49)</f>
        <v>0</v>
      </c>
      <c r="Q37" s="165">
        <f>SUM(Q38:Q49)</f>
        <v>0</v>
      </c>
      <c r="R37" s="165">
        <f>SUM(R38:R49)</f>
        <v>0</v>
      </c>
      <c r="S37" s="165">
        <f>COUNTIF(S38:S49,"E")</f>
        <v>2</v>
      </c>
      <c r="T37" s="236">
        <f aca="true" t="shared" si="27" ref="T37:Y37">SUM(T38:T49)</f>
        <v>11</v>
      </c>
      <c r="U37" s="165">
        <f t="shared" si="27"/>
        <v>105</v>
      </c>
      <c r="V37" s="165">
        <f t="shared" si="27"/>
        <v>135</v>
      </c>
      <c r="W37" s="165">
        <f t="shared" si="27"/>
        <v>0</v>
      </c>
      <c r="X37" s="165">
        <f t="shared" si="27"/>
        <v>15</v>
      </c>
      <c r="Y37" s="165">
        <f t="shared" si="27"/>
        <v>0</v>
      </c>
      <c r="Z37" s="165">
        <f>COUNTIF(Z38:Z49,"E")</f>
        <v>3</v>
      </c>
      <c r="AA37" s="236">
        <f aca="true" t="shared" si="28" ref="AA37:AF37">SUM(AA38:AA49)</f>
        <v>16</v>
      </c>
      <c r="AB37" s="165">
        <f t="shared" si="28"/>
        <v>15</v>
      </c>
      <c r="AC37" s="165">
        <f t="shared" si="28"/>
        <v>15</v>
      </c>
      <c r="AD37" s="165">
        <f t="shared" si="28"/>
        <v>0</v>
      </c>
      <c r="AE37" s="165">
        <f t="shared" si="28"/>
        <v>0</v>
      </c>
      <c r="AF37" s="165">
        <f t="shared" si="28"/>
        <v>0</v>
      </c>
      <c r="AG37" s="165">
        <f>COUNTIF(AG38:AG49,"E")</f>
        <v>0</v>
      </c>
      <c r="AH37" s="236">
        <f aca="true" t="shared" si="29" ref="AH37:AM37">SUM(AH38:AH49)</f>
        <v>1</v>
      </c>
      <c r="AI37" s="165">
        <f t="shared" si="29"/>
        <v>0</v>
      </c>
      <c r="AJ37" s="165">
        <f t="shared" si="29"/>
        <v>0</v>
      </c>
      <c r="AK37" s="165">
        <f t="shared" si="29"/>
        <v>15</v>
      </c>
      <c r="AL37" s="165">
        <f t="shared" si="29"/>
        <v>0</v>
      </c>
      <c r="AM37" s="165">
        <f t="shared" si="29"/>
        <v>0</v>
      </c>
      <c r="AN37" s="165">
        <f>COUNTIF(AN38:AN49,"E")</f>
        <v>0</v>
      </c>
      <c r="AO37" s="236">
        <f aca="true" t="shared" si="30" ref="AO37:AV37">SUM(AO38:AO49)</f>
        <v>1</v>
      </c>
      <c r="AP37" s="165">
        <f t="shared" si="30"/>
        <v>0</v>
      </c>
      <c r="AQ37" s="165">
        <f t="shared" si="30"/>
        <v>0</v>
      </c>
      <c r="AR37" s="165">
        <f t="shared" si="30"/>
        <v>30</v>
      </c>
      <c r="AS37" s="165">
        <f t="shared" si="30"/>
        <v>0</v>
      </c>
      <c r="AT37" s="165">
        <f t="shared" si="30"/>
        <v>0</v>
      </c>
      <c r="AU37" s="165">
        <f>COUNTIF(AU38:AU49,"E")</f>
        <v>0</v>
      </c>
      <c r="AV37" s="236">
        <f t="shared" si="30"/>
        <v>2</v>
      </c>
      <c r="AW37" s="165">
        <f>SUM(AW38:AW49)</f>
        <v>0</v>
      </c>
      <c r="AX37" s="165">
        <f>SUM(AX38:AX49)</f>
        <v>0</v>
      </c>
      <c r="AY37" s="165">
        <f>SUM(AY38:AY49)</f>
        <v>30</v>
      </c>
      <c r="AZ37" s="165">
        <f>SUM(AZ38:AZ49)</f>
        <v>0</v>
      </c>
      <c r="BA37" s="165">
        <f>SUM(BA38:BA49)</f>
        <v>0</v>
      </c>
      <c r="BB37" s="237">
        <f>COUNTIF(BB38:BB49,"E")</f>
        <v>0</v>
      </c>
      <c r="BC37" s="236">
        <f>SUM(BC38:BC49)</f>
        <v>2</v>
      </c>
      <c r="BE37" s="159">
        <f>H37</f>
        <v>510</v>
      </c>
      <c r="BF37" s="159">
        <f>SUM(BF39:BF49)</f>
        <v>55</v>
      </c>
      <c r="BG37" s="159">
        <f t="shared" si="17"/>
        <v>565</v>
      </c>
    </row>
    <row r="38" spans="1:59" s="9" customFormat="1" ht="23.25">
      <c r="A38" s="238">
        <v>1</v>
      </c>
      <c r="B38" s="224" t="s">
        <v>57</v>
      </c>
      <c r="C38" s="313">
        <f>ABS(D38-E38)</f>
        <v>3</v>
      </c>
      <c r="D38" s="342">
        <v>5</v>
      </c>
      <c r="E38" s="338">
        <f>T38</f>
        <v>2</v>
      </c>
      <c r="F38" s="378">
        <v>30</v>
      </c>
      <c r="G38" s="378">
        <v>15</v>
      </c>
      <c r="H38" s="66">
        <f>SUM(I38:M38)</f>
        <v>30</v>
      </c>
      <c r="I38" s="176">
        <f t="shared" si="26"/>
        <v>15</v>
      </c>
      <c r="J38" s="150">
        <f t="shared" si="26"/>
        <v>15</v>
      </c>
      <c r="K38" s="150">
        <f t="shared" si="26"/>
        <v>0</v>
      </c>
      <c r="L38" s="150">
        <f t="shared" si="26"/>
        <v>0</v>
      </c>
      <c r="M38" s="177">
        <f t="shared" si="26"/>
        <v>0</v>
      </c>
      <c r="N38" s="64">
        <v>15</v>
      </c>
      <c r="O38" s="94">
        <v>15</v>
      </c>
      <c r="P38" s="94"/>
      <c r="Q38" s="74"/>
      <c r="R38" s="172"/>
      <c r="S38" s="172" t="s">
        <v>25</v>
      </c>
      <c r="T38" s="72">
        <v>2</v>
      </c>
      <c r="U38" s="111"/>
      <c r="V38" s="87"/>
      <c r="W38" s="87"/>
      <c r="X38" s="87"/>
      <c r="Y38" s="87"/>
      <c r="Z38" s="107"/>
      <c r="AA38" s="72"/>
      <c r="AB38" s="111"/>
      <c r="AC38" s="87"/>
      <c r="AD38" s="87"/>
      <c r="AE38" s="87"/>
      <c r="AF38" s="87"/>
      <c r="AG38" s="88"/>
      <c r="AH38" s="112"/>
      <c r="AI38" s="86"/>
      <c r="AJ38" s="87"/>
      <c r="AK38" s="87"/>
      <c r="AL38" s="87"/>
      <c r="AM38" s="87"/>
      <c r="AN38" s="88"/>
      <c r="AO38" s="112"/>
      <c r="AP38" s="86"/>
      <c r="AQ38" s="87"/>
      <c r="AR38" s="87"/>
      <c r="AS38" s="87"/>
      <c r="AT38" s="87"/>
      <c r="AU38" s="88"/>
      <c r="AV38" s="72"/>
      <c r="AW38" s="111"/>
      <c r="AX38" s="87"/>
      <c r="AY38" s="87"/>
      <c r="AZ38" s="87"/>
      <c r="BA38" s="87"/>
      <c r="BB38" s="88"/>
      <c r="BC38" s="71"/>
      <c r="BE38" s="150">
        <f>H38</f>
        <v>30</v>
      </c>
      <c r="BF38" s="150">
        <v>5</v>
      </c>
      <c r="BG38" s="150">
        <f t="shared" si="17"/>
        <v>35</v>
      </c>
    </row>
    <row r="39" spans="1:59" s="9" customFormat="1" ht="23.25">
      <c r="A39" s="222">
        <v>2</v>
      </c>
      <c r="B39" s="175" t="s">
        <v>124</v>
      </c>
      <c r="C39" s="313">
        <f aca="true" t="shared" si="31" ref="C39:C49">ABS(D39-E39)</f>
        <v>0</v>
      </c>
      <c r="D39" s="342">
        <v>5</v>
      </c>
      <c r="E39" s="338">
        <f>T39</f>
        <v>5</v>
      </c>
      <c r="F39" s="378"/>
      <c r="G39" s="378"/>
      <c r="H39" s="70">
        <f aca="true" t="shared" si="32" ref="H39:H49">SUM(I39:M39)</f>
        <v>60</v>
      </c>
      <c r="I39" s="176">
        <f t="shared" si="26"/>
        <v>30</v>
      </c>
      <c r="J39" s="150">
        <f t="shared" si="26"/>
        <v>30</v>
      </c>
      <c r="K39" s="150">
        <f t="shared" si="26"/>
        <v>0</v>
      </c>
      <c r="L39" s="150">
        <f t="shared" si="26"/>
        <v>0</v>
      </c>
      <c r="M39" s="177">
        <f t="shared" si="26"/>
        <v>0</v>
      </c>
      <c r="N39" s="55">
        <v>30</v>
      </c>
      <c r="O39" s="56">
        <v>30</v>
      </c>
      <c r="P39" s="56"/>
      <c r="Q39" s="94"/>
      <c r="R39" s="94"/>
      <c r="S39" s="100" t="s">
        <v>68</v>
      </c>
      <c r="T39" s="63">
        <v>5</v>
      </c>
      <c r="U39" s="101"/>
      <c r="V39" s="76"/>
      <c r="W39" s="76"/>
      <c r="X39" s="76"/>
      <c r="Y39" s="76"/>
      <c r="Z39" s="77"/>
      <c r="AA39" s="63"/>
      <c r="AB39" s="101"/>
      <c r="AC39" s="76"/>
      <c r="AD39" s="76"/>
      <c r="AE39" s="76"/>
      <c r="AF39" s="76"/>
      <c r="AG39" s="77"/>
      <c r="AH39" s="78"/>
      <c r="AI39" s="75"/>
      <c r="AJ39" s="76"/>
      <c r="AK39" s="76"/>
      <c r="AL39" s="76"/>
      <c r="AM39" s="76"/>
      <c r="AN39" s="88"/>
      <c r="AO39" s="78"/>
      <c r="AP39" s="75"/>
      <c r="AQ39" s="76"/>
      <c r="AR39" s="76"/>
      <c r="AS39" s="76"/>
      <c r="AT39" s="76"/>
      <c r="AU39" s="88"/>
      <c r="AV39" s="63"/>
      <c r="AW39" s="101"/>
      <c r="AX39" s="76"/>
      <c r="AY39" s="76"/>
      <c r="AZ39" s="76"/>
      <c r="BA39" s="76"/>
      <c r="BB39" s="100"/>
      <c r="BC39" s="62"/>
      <c r="BE39" s="150">
        <f aca="true" t="shared" si="33" ref="BE39:BE49">H39</f>
        <v>60</v>
      </c>
      <c r="BF39" s="150">
        <v>5</v>
      </c>
      <c r="BG39" s="150">
        <f t="shared" si="17"/>
        <v>65</v>
      </c>
    </row>
    <row r="40" spans="1:59" s="9" customFormat="1" ht="23.25">
      <c r="A40" s="238">
        <v>3</v>
      </c>
      <c r="B40" s="224" t="s">
        <v>58</v>
      </c>
      <c r="C40" s="313">
        <f t="shared" si="31"/>
        <v>1</v>
      </c>
      <c r="D40" s="342">
        <v>5</v>
      </c>
      <c r="E40" s="338">
        <f>T40</f>
        <v>4</v>
      </c>
      <c r="F40" s="378">
        <v>30</v>
      </c>
      <c r="G40" s="342">
        <v>15</v>
      </c>
      <c r="H40" s="70">
        <f t="shared" si="32"/>
        <v>60</v>
      </c>
      <c r="I40" s="176">
        <f aca="true" t="shared" si="34" ref="I40:I49">N40+U40+AB40+AI40+AP40+AW40</f>
        <v>30</v>
      </c>
      <c r="J40" s="150">
        <f aca="true" t="shared" si="35" ref="J40:J49">O40+V40+AC40+AJ40+AQ40+AX40</f>
        <v>30</v>
      </c>
      <c r="K40" s="150">
        <f aca="true" t="shared" si="36" ref="K40:K49">P40+W40+AD40+AK40+AR40+AY40</f>
        <v>0</v>
      </c>
      <c r="L40" s="150">
        <f aca="true" t="shared" si="37" ref="L40:L49">Q40+X40+AE40+AL40+AS40+AZ40</f>
        <v>0</v>
      </c>
      <c r="M40" s="177">
        <f aca="true" t="shared" si="38" ref="M40:M49">R40+Y40+AF40+AM40+AT40+BA40</f>
        <v>0</v>
      </c>
      <c r="N40" s="64">
        <v>30</v>
      </c>
      <c r="O40" s="74">
        <v>30</v>
      </c>
      <c r="P40" s="74"/>
      <c r="Q40" s="56"/>
      <c r="R40" s="56"/>
      <c r="S40" s="82" t="s">
        <v>68</v>
      </c>
      <c r="T40" s="102">
        <v>4</v>
      </c>
      <c r="U40" s="58"/>
      <c r="V40" s="59"/>
      <c r="W40" s="59"/>
      <c r="X40" s="59"/>
      <c r="Y40" s="59"/>
      <c r="Z40" s="85"/>
      <c r="AA40" s="54"/>
      <c r="AB40" s="58"/>
      <c r="AC40" s="59"/>
      <c r="AD40" s="59"/>
      <c r="AE40" s="59"/>
      <c r="AF40" s="59"/>
      <c r="AG40" s="85"/>
      <c r="AH40" s="61"/>
      <c r="AI40" s="84"/>
      <c r="AJ40" s="59"/>
      <c r="AK40" s="59"/>
      <c r="AL40" s="59"/>
      <c r="AM40" s="59"/>
      <c r="AN40" s="85"/>
      <c r="AO40" s="61"/>
      <c r="AP40" s="84"/>
      <c r="AQ40" s="59"/>
      <c r="AR40" s="59"/>
      <c r="AS40" s="59"/>
      <c r="AT40" s="59"/>
      <c r="AU40" s="85"/>
      <c r="AV40" s="54"/>
      <c r="AW40" s="58"/>
      <c r="AX40" s="59"/>
      <c r="AY40" s="59"/>
      <c r="AZ40" s="59"/>
      <c r="BA40" s="59"/>
      <c r="BB40" s="79"/>
      <c r="BC40" s="53"/>
      <c r="BE40" s="150">
        <f t="shared" si="33"/>
        <v>60</v>
      </c>
      <c r="BF40" s="150">
        <v>5</v>
      </c>
      <c r="BG40" s="150">
        <f t="shared" si="17"/>
        <v>65</v>
      </c>
    </row>
    <row r="41" spans="1:66" s="106" customFormat="1" ht="23.25">
      <c r="A41" s="222">
        <v>4</v>
      </c>
      <c r="B41" s="175" t="s">
        <v>59</v>
      </c>
      <c r="C41" s="313">
        <f t="shared" si="31"/>
        <v>2</v>
      </c>
      <c r="D41" s="342">
        <v>5</v>
      </c>
      <c r="E41" s="338">
        <f aca="true" t="shared" si="39" ref="E41:E46">AA41</f>
        <v>3</v>
      </c>
      <c r="F41" s="378"/>
      <c r="G41" s="378"/>
      <c r="H41" s="70">
        <f t="shared" si="32"/>
        <v>45</v>
      </c>
      <c r="I41" s="176">
        <f t="shared" si="34"/>
        <v>15</v>
      </c>
      <c r="J41" s="150">
        <f t="shared" si="35"/>
        <v>30</v>
      </c>
      <c r="K41" s="150">
        <f t="shared" si="36"/>
        <v>0</v>
      </c>
      <c r="L41" s="150">
        <f t="shared" si="37"/>
        <v>0</v>
      </c>
      <c r="M41" s="177">
        <f t="shared" si="38"/>
        <v>0</v>
      </c>
      <c r="N41" s="55"/>
      <c r="O41" s="56"/>
      <c r="P41" s="56"/>
      <c r="Q41" s="56"/>
      <c r="R41" s="56"/>
      <c r="S41" s="82"/>
      <c r="T41" s="102"/>
      <c r="U41" s="55">
        <v>15</v>
      </c>
      <c r="V41" s="56">
        <v>30</v>
      </c>
      <c r="W41" s="56"/>
      <c r="X41" s="94"/>
      <c r="Y41" s="94"/>
      <c r="Z41" s="100" t="s">
        <v>68</v>
      </c>
      <c r="AA41" s="103">
        <v>3</v>
      </c>
      <c r="AB41" s="64"/>
      <c r="AC41" s="94"/>
      <c r="AD41" s="94"/>
      <c r="AE41" s="94"/>
      <c r="AF41" s="94"/>
      <c r="AG41" s="100"/>
      <c r="AH41" s="104"/>
      <c r="AI41" s="105"/>
      <c r="AJ41" s="94"/>
      <c r="AK41" s="94"/>
      <c r="AL41" s="94"/>
      <c r="AM41" s="94"/>
      <c r="AN41" s="100"/>
      <c r="AO41" s="104"/>
      <c r="AP41" s="105"/>
      <c r="AQ41" s="94"/>
      <c r="AR41" s="94"/>
      <c r="AS41" s="94"/>
      <c r="AT41" s="94"/>
      <c r="AU41" s="100"/>
      <c r="AV41" s="103"/>
      <c r="AW41" s="64"/>
      <c r="AX41" s="94"/>
      <c r="AY41" s="94"/>
      <c r="AZ41" s="94"/>
      <c r="BA41" s="94"/>
      <c r="BB41" s="100"/>
      <c r="BC41" s="239"/>
      <c r="BD41" s="9"/>
      <c r="BE41" s="150">
        <f t="shared" si="33"/>
        <v>45</v>
      </c>
      <c r="BF41" s="150">
        <v>5</v>
      </c>
      <c r="BG41" s="150">
        <f t="shared" si="17"/>
        <v>50</v>
      </c>
      <c r="BH41" s="9"/>
      <c r="BI41" s="9"/>
      <c r="BJ41" s="9"/>
      <c r="BK41" s="9"/>
      <c r="BL41" s="9"/>
      <c r="BM41" s="9"/>
      <c r="BN41" s="9"/>
    </row>
    <row r="42" spans="1:66" s="106" customFormat="1" ht="23.25">
      <c r="A42" s="238">
        <v>5</v>
      </c>
      <c r="B42" s="167" t="s">
        <v>60</v>
      </c>
      <c r="C42" s="313">
        <f t="shared" si="31"/>
        <v>0</v>
      </c>
      <c r="D42" s="342">
        <v>3</v>
      </c>
      <c r="E42" s="338">
        <f t="shared" si="39"/>
        <v>3</v>
      </c>
      <c r="F42" s="378">
        <v>15</v>
      </c>
      <c r="G42" s="378">
        <v>15</v>
      </c>
      <c r="H42" s="70">
        <f t="shared" si="32"/>
        <v>60</v>
      </c>
      <c r="I42" s="176">
        <f t="shared" si="34"/>
        <v>30</v>
      </c>
      <c r="J42" s="150">
        <f t="shared" si="35"/>
        <v>30</v>
      </c>
      <c r="K42" s="150">
        <f t="shared" si="36"/>
        <v>0</v>
      </c>
      <c r="L42" s="150">
        <f t="shared" si="37"/>
        <v>0</v>
      </c>
      <c r="M42" s="177">
        <f t="shared" si="38"/>
        <v>0</v>
      </c>
      <c r="N42" s="73"/>
      <c r="O42" s="74"/>
      <c r="P42" s="74"/>
      <c r="Q42" s="74"/>
      <c r="R42" s="74"/>
      <c r="S42" s="107"/>
      <c r="T42" s="108"/>
      <c r="U42" s="73">
        <v>30</v>
      </c>
      <c r="V42" s="74">
        <v>30</v>
      </c>
      <c r="W42" s="56"/>
      <c r="X42" s="56"/>
      <c r="Y42" s="56"/>
      <c r="Z42" s="82" t="s">
        <v>68</v>
      </c>
      <c r="AA42" s="102">
        <v>3</v>
      </c>
      <c r="AB42" s="55"/>
      <c r="AC42" s="56"/>
      <c r="AD42" s="56"/>
      <c r="AE42" s="56"/>
      <c r="AF42" s="56"/>
      <c r="AG42" s="82"/>
      <c r="AH42" s="83"/>
      <c r="AI42" s="81"/>
      <c r="AJ42" s="56"/>
      <c r="AK42" s="56"/>
      <c r="AL42" s="56"/>
      <c r="AM42" s="56"/>
      <c r="AN42" s="82"/>
      <c r="AO42" s="83"/>
      <c r="AP42" s="81"/>
      <c r="AQ42" s="56"/>
      <c r="AR42" s="56"/>
      <c r="AS42" s="56"/>
      <c r="AT42" s="56"/>
      <c r="AU42" s="82"/>
      <c r="AV42" s="102"/>
      <c r="AW42" s="55"/>
      <c r="AX42" s="56"/>
      <c r="AY42" s="56"/>
      <c r="AZ42" s="56"/>
      <c r="BA42" s="56"/>
      <c r="BB42" s="82"/>
      <c r="BC42" s="178"/>
      <c r="BD42" s="9"/>
      <c r="BE42" s="150">
        <f t="shared" si="33"/>
        <v>60</v>
      </c>
      <c r="BF42" s="150">
        <v>5</v>
      </c>
      <c r="BG42" s="150">
        <f t="shared" si="17"/>
        <v>65</v>
      </c>
      <c r="BH42" s="9"/>
      <c r="BI42" s="9"/>
      <c r="BJ42" s="9"/>
      <c r="BK42" s="9"/>
      <c r="BL42" s="9"/>
      <c r="BM42" s="9"/>
      <c r="BN42" s="9"/>
    </row>
    <row r="43" spans="1:66" s="106" customFormat="1" ht="23.25">
      <c r="A43" s="222">
        <v>6</v>
      </c>
      <c r="B43" s="175" t="s">
        <v>61</v>
      </c>
      <c r="C43" s="313">
        <f t="shared" si="31"/>
        <v>0</v>
      </c>
      <c r="D43" s="342">
        <v>3</v>
      </c>
      <c r="E43" s="338">
        <f t="shared" si="39"/>
        <v>3</v>
      </c>
      <c r="F43" s="378">
        <v>15</v>
      </c>
      <c r="G43" s="378">
        <v>15</v>
      </c>
      <c r="H43" s="70">
        <f t="shared" si="32"/>
        <v>45</v>
      </c>
      <c r="I43" s="176">
        <f t="shared" si="34"/>
        <v>15</v>
      </c>
      <c r="J43" s="150">
        <f t="shared" si="35"/>
        <v>30</v>
      </c>
      <c r="K43" s="150">
        <f t="shared" si="36"/>
        <v>0</v>
      </c>
      <c r="L43" s="150">
        <f t="shared" si="37"/>
        <v>0</v>
      </c>
      <c r="M43" s="177">
        <f t="shared" si="38"/>
        <v>0</v>
      </c>
      <c r="N43" s="55"/>
      <c r="O43" s="94"/>
      <c r="P43" s="94"/>
      <c r="Q43" s="94"/>
      <c r="R43" s="94"/>
      <c r="S43" s="100"/>
      <c r="T43" s="103"/>
      <c r="U43" s="64">
        <v>15</v>
      </c>
      <c r="V43" s="94">
        <v>30</v>
      </c>
      <c r="W43" s="94"/>
      <c r="X43" s="94"/>
      <c r="Y43" s="94"/>
      <c r="Z43" s="100" t="s">
        <v>68</v>
      </c>
      <c r="AA43" s="103">
        <v>3</v>
      </c>
      <c r="AB43" s="64"/>
      <c r="AC43" s="94"/>
      <c r="AD43" s="94"/>
      <c r="AE43" s="94"/>
      <c r="AF43" s="94"/>
      <c r="AG43" s="82"/>
      <c r="AH43" s="104"/>
      <c r="AI43" s="105"/>
      <c r="AJ43" s="94"/>
      <c r="AK43" s="94"/>
      <c r="AL43" s="94"/>
      <c r="AM43" s="94"/>
      <c r="AN43" s="100"/>
      <c r="AO43" s="104"/>
      <c r="AP43" s="105"/>
      <c r="AQ43" s="94"/>
      <c r="AR43" s="94"/>
      <c r="AS43" s="94"/>
      <c r="AT43" s="94"/>
      <c r="AU43" s="100"/>
      <c r="AV43" s="103"/>
      <c r="AW43" s="64"/>
      <c r="AX43" s="94"/>
      <c r="AY43" s="94"/>
      <c r="AZ43" s="94"/>
      <c r="BA43" s="56"/>
      <c r="BB43" s="57"/>
      <c r="BC43" s="240"/>
      <c r="BD43" s="9"/>
      <c r="BE43" s="150">
        <f t="shared" si="33"/>
        <v>45</v>
      </c>
      <c r="BF43" s="150">
        <v>5</v>
      </c>
      <c r="BG43" s="150">
        <f t="shared" si="17"/>
        <v>50</v>
      </c>
      <c r="BH43" s="9"/>
      <c r="BI43" s="9"/>
      <c r="BJ43" s="9"/>
      <c r="BK43" s="9"/>
      <c r="BL43" s="9"/>
      <c r="BM43" s="9"/>
      <c r="BN43" s="9"/>
    </row>
    <row r="44" spans="1:66" s="106" customFormat="1" ht="23.25">
      <c r="A44" s="238">
        <v>7</v>
      </c>
      <c r="B44" s="175" t="s">
        <v>62</v>
      </c>
      <c r="C44" s="313">
        <f t="shared" si="31"/>
        <v>1</v>
      </c>
      <c r="D44" s="338"/>
      <c r="E44" s="338">
        <f t="shared" si="39"/>
        <v>1</v>
      </c>
      <c r="F44" s="378">
        <v>0</v>
      </c>
      <c r="G44" s="378">
        <v>0</v>
      </c>
      <c r="H44" s="70">
        <f t="shared" si="32"/>
        <v>30</v>
      </c>
      <c r="I44" s="176">
        <f t="shared" si="34"/>
        <v>15</v>
      </c>
      <c r="J44" s="150">
        <f t="shared" si="35"/>
        <v>15</v>
      </c>
      <c r="K44" s="150">
        <f t="shared" si="36"/>
        <v>0</v>
      </c>
      <c r="L44" s="150">
        <f t="shared" si="37"/>
        <v>0</v>
      </c>
      <c r="M44" s="177">
        <f t="shared" si="38"/>
        <v>0</v>
      </c>
      <c r="N44" s="55"/>
      <c r="O44" s="56"/>
      <c r="P44" s="56"/>
      <c r="Q44" s="56"/>
      <c r="R44" s="56"/>
      <c r="S44" s="82"/>
      <c r="T44" s="102"/>
      <c r="U44" s="55">
        <v>15</v>
      </c>
      <c r="V44" s="56">
        <v>15</v>
      </c>
      <c r="W44" s="56"/>
      <c r="X44" s="56"/>
      <c r="Y44" s="56"/>
      <c r="Z44" s="82" t="s">
        <v>25</v>
      </c>
      <c r="AA44" s="102">
        <v>1</v>
      </c>
      <c r="AB44" s="55"/>
      <c r="AC44" s="56"/>
      <c r="AD44" s="56"/>
      <c r="AE44" s="56"/>
      <c r="AF44" s="56"/>
      <c r="AG44" s="82"/>
      <c r="AH44" s="83"/>
      <c r="AI44" s="81"/>
      <c r="AJ44" s="56"/>
      <c r="AK44" s="56"/>
      <c r="AL44" s="56"/>
      <c r="AM44" s="56"/>
      <c r="AN44" s="82"/>
      <c r="AO44" s="83"/>
      <c r="AP44" s="81"/>
      <c r="AQ44" s="56"/>
      <c r="AR44" s="56"/>
      <c r="AS44" s="56"/>
      <c r="AT44" s="56"/>
      <c r="AU44" s="82"/>
      <c r="AV44" s="102"/>
      <c r="AW44" s="55"/>
      <c r="AX44" s="56"/>
      <c r="AY44" s="56"/>
      <c r="AZ44" s="56"/>
      <c r="BA44" s="56"/>
      <c r="BB44" s="57"/>
      <c r="BC44" s="178"/>
      <c r="BD44" s="9"/>
      <c r="BE44" s="150">
        <f t="shared" si="33"/>
        <v>30</v>
      </c>
      <c r="BF44" s="150">
        <v>5</v>
      </c>
      <c r="BG44" s="150">
        <f t="shared" si="17"/>
        <v>35</v>
      </c>
      <c r="BH44" s="9"/>
      <c r="BI44" s="9"/>
      <c r="BJ44" s="9"/>
      <c r="BK44" s="9"/>
      <c r="BL44" s="9"/>
      <c r="BM44" s="9"/>
      <c r="BN44" s="9"/>
    </row>
    <row r="45" spans="1:66" s="106" customFormat="1" ht="24" customHeight="1">
      <c r="A45" s="345">
        <v>8</v>
      </c>
      <c r="B45" s="224" t="s">
        <v>63</v>
      </c>
      <c r="C45" s="313">
        <f t="shared" si="31"/>
        <v>2</v>
      </c>
      <c r="D45" s="342">
        <v>4</v>
      </c>
      <c r="E45" s="338">
        <f t="shared" si="39"/>
        <v>2</v>
      </c>
      <c r="F45" s="378">
        <v>30</v>
      </c>
      <c r="G45" s="378">
        <v>15</v>
      </c>
      <c r="H45" s="70">
        <f t="shared" si="32"/>
        <v>30</v>
      </c>
      <c r="I45" s="176">
        <f t="shared" si="34"/>
        <v>15</v>
      </c>
      <c r="J45" s="150">
        <f t="shared" si="35"/>
        <v>15</v>
      </c>
      <c r="K45" s="150">
        <f t="shared" si="36"/>
        <v>0</v>
      </c>
      <c r="L45" s="150">
        <f t="shared" si="37"/>
        <v>0</v>
      </c>
      <c r="M45" s="177">
        <f t="shared" si="38"/>
        <v>0</v>
      </c>
      <c r="N45" s="64"/>
      <c r="O45" s="89"/>
      <c r="P45" s="56"/>
      <c r="Q45" s="56"/>
      <c r="R45" s="56"/>
      <c r="S45" s="57"/>
      <c r="T45" s="102"/>
      <c r="U45" s="55">
        <v>15</v>
      </c>
      <c r="V45" s="56">
        <v>15</v>
      </c>
      <c r="W45" s="56"/>
      <c r="X45" s="94"/>
      <c r="Y45" s="94"/>
      <c r="Z45" s="100" t="s">
        <v>25</v>
      </c>
      <c r="AA45" s="103">
        <v>2</v>
      </c>
      <c r="AB45" s="64"/>
      <c r="AC45" s="94"/>
      <c r="AD45" s="94"/>
      <c r="AE45" s="94"/>
      <c r="AF45" s="94"/>
      <c r="AG45" s="100"/>
      <c r="AH45" s="104"/>
      <c r="AI45" s="105"/>
      <c r="AJ45" s="94"/>
      <c r="AK45" s="94"/>
      <c r="AL45" s="94"/>
      <c r="AM45" s="94"/>
      <c r="AN45" s="100"/>
      <c r="AO45" s="104"/>
      <c r="AP45" s="105"/>
      <c r="AQ45" s="94"/>
      <c r="AR45" s="94"/>
      <c r="AS45" s="94"/>
      <c r="AT45" s="94"/>
      <c r="AU45" s="100"/>
      <c r="AV45" s="103"/>
      <c r="AW45" s="64"/>
      <c r="AX45" s="94"/>
      <c r="AY45" s="94"/>
      <c r="AZ45" s="94"/>
      <c r="BA45" s="56"/>
      <c r="BB45" s="57"/>
      <c r="BC45" s="239"/>
      <c r="BD45" s="9"/>
      <c r="BE45" s="150">
        <f t="shared" si="33"/>
        <v>30</v>
      </c>
      <c r="BF45" s="150">
        <v>5</v>
      </c>
      <c r="BG45" s="150">
        <f t="shared" si="17"/>
        <v>35</v>
      </c>
      <c r="BH45" s="9"/>
      <c r="BI45" s="9"/>
      <c r="BJ45" s="9"/>
      <c r="BK45" s="9"/>
      <c r="BL45" s="9"/>
      <c r="BM45" s="9"/>
      <c r="BN45" s="9"/>
    </row>
    <row r="46" spans="1:66" s="106" customFormat="1" ht="23.25">
      <c r="A46" s="238">
        <v>9</v>
      </c>
      <c r="B46" s="175" t="s">
        <v>136</v>
      </c>
      <c r="C46" s="313">
        <f t="shared" si="31"/>
        <v>0</v>
      </c>
      <c r="D46" s="342">
        <v>3</v>
      </c>
      <c r="E46" s="338">
        <f t="shared" si="39"/>
        <v>3</v>
      </c>
      <c r="F46" s="378">
        <v>15</v>
      </c>
      <c r="G46" s="378">
        <v>15</v>
      </c>
      <c r="H46" s="70">
        <f t="shared" si="32"/>
        <v>30</v>
      </c>
      <c r="I46" s="176">
        <f t="shared" si="34"/>
        <v>15</v>
      </c>
      <c r="J46" s="150">
        <f t="shared" si="35"/>
        <v>15</v>
      </c>
      <c r="K46" s="150">
        <f t="shared" si="36"/>
        <v>0</v>
      </c>
      <c r="L46" s="150">
        <f t="shared" si="37"/>
        <v>0</v>
      </c>
      <c r="M46" s="177">
        <f t="shared" si="38"/>
        <v>0</v>
      </c>
      <c r="N46" s="55"/>
      <c r="O46" s="56"/>
      <c r="P46" s="56"/>
      <c r="Q46" s="56"/>
      <c r="R46" s="56"/>
      <c r="S46" s="57"/>
      <c r="T46" s="102"/>
      <c r="U46" s="55">
        <v>15</v>
      </c>
      <c r="V46" s="56">
        <v>15</v>
      </c>
      <c r="W46" s="56"/>
      <c r="X46" s="56"/>
      <c r="Y46" s="56"/>
      <c r="Z46" s="82" t="s">
        <v>25</v>
      </c>
      <c r="AA46" s="102">
        <v>3</v>
      </c>
      <c r="AB46" s="55"/>
      <c r="AC46" s="56"/>
      <c r="AD46" s="56"/>
      <c r="AE46" s="56"/>
      <c r="AF46" s="56"/>
      <c r="AG46" s="82"/>
      <c r="AH46" s="83"/>
      <c r="AI46" s="81"/>
      <c r="AJ46" s="56"/>
      <c r="AK46" s="56"/>
      <c r="AL46" s="56"/>
      <c r="AM46" s="56"/>
      <c r="AN46" s="82"/>
      <c r="AO46" s="83"/>
      <c r="AP46" s="81"/>
      <c r="AQ46" s="56"/>
      <c r="AR46" s="56"/>
      <c r="AS46" s="56"/>
      <c r="AT46" s="56"/>
      <c r="AU46" s="82"/>
      <c r="AV46" s="102"/>
      <c r="AW46" s="55"/>
      <c r="AX46" s="56"/>
      <c r="AY46" s="56"/>
      <c r="AZ46" s="56"/>
      <c r="BA46" s="56"/>
      <c r="BB46" s="82"/>
      <c r="BC46" s="178"/>
      <c r="BD46" s="9"/>
      <c r="BE46" s="150">
        <f t="shared" si="33"/>
        <v>30</v>
      </c>
      <c r="BF46" s="150">
        <v>5</v>
      </c>
      <c r="BG46" s="150">
        <f t="shared" si="17"/>
        <v>35</v>
      </c>
      <c r="BH46" s="9"/>
      <c r="BI46" s="9"/>
      <c r="BJ46" s="9"/>
      <c r="BK46" s="9"/>
      <c r="BL46" s="9"/>
      <c r="BM46" s="9"/>
      <c r="BN46" s="9"/>
    </row>
    <row r="47" spans="1:66" s="106" customFormat="1" ht="23.25">
      <c r="A47" s="222">
        <v>10</v>
      </c>
      <c r="B47" s="175" t="s">
        <v>65</v>
      </c>
      <c r="C47" s="313">
        <f t="shared" si="31"/>
        <v>1</v>
      </c>
      <c r="D47" s="338"/>
      <c r="E47" s="338">
        <f>AH47</f>
        <v>1</v>
      </c>
      <c r="F47" s="378"/>
      <c r="G47" s="378"/>
      <c r="H47" s="70">
        <f t="shared" si="32"/>
        <v>30</v>
      </c>
      <c r="I47" s="176">
        <f t="shared" si="34"/>
        <v>15</v>
      </c>
      <c r="J47" s="150">
        <f t="shared" si="35"/>
        <v>15</v>
      </c>
      <c r="K47" s="150">
        <f t="shared" si="36"/>
        <v>0</v>
      </c>
      <c r="L47" s="150">
        <f t="shared" si="37"/>
        <v>0</v>
      </c>
      <c r="M47" s="177">
        <f t="shared" si="38"/>
        <v>0</v>
      </c>
      <c r="N47" s="55"/>
      <c r="O47" s="56"/>
      <c r="P47" s="56"/>
      <c r="Q47" s="56"/>
      <c r="R47" s="56"/>
      <c r="S47" s="82"/>
      <c r="T47" s="102"/>
      <c r="U47" s="55"/>
      <c r="V47" s="56"/>
      <c r="W47" s="56"/>
      <c r="X47" s="56"/>
      <c r="Y47" s="56"/>
      <c r="Z47" s="82"/>
      <c r="AA47" s="102"/>
      <c r="AB47" s="55">
        <v>15</v>
      </c>
      <c r="AC47" s="56">
        <v>15</v>
      </c>
      <c r="AD47" s="56"/>
      <c r="AE47" s="56"/>
      <c r="AF47" s="56"/>
      <c r="AG47" s="82" t="s">
        <v>25</v>
      </c>
      <c r="AH47" s="83">
        <v>1</v>
      </c>
      <c r="AI47" s="81"/>
      <c r="AJ47" s="56"/>
      <c r="AK47" s="56"/>
      <c r="AL47" s="56"/>
      <c r="AM47" s="56"/>
      <c r="AN47" s="82"/>
      <c r="AO47" s="83"/>
      <c r="AP47" s="81"/>
      <c r="AQ47" s="56"/>
      <c r="AR47" s="56"/>
      <c r="AS47" s="56"/>
      <c r="AT47" s="56"/>
      <c r="AU47" s="82"/>
      <c r="AV47" s="102"/>
      <c r="AW47" s="55"/>
      <c r="AX47" s="56"/>
      <c r="AY47" s="56"/>
      <c r="AZ47" s="56"/>
      <c r="BA47" s="56"/>
      <c r="BB47" s="57"/>
      <c r="BC47" s="178"/>
      <c r="BD47" s="9"/>
      <c r="BE47" s="150">
        <f t="shared" si="33"/>
        <v>30</v>
      </c>
      <c r="BF47" s="150">
        <v>5</v>
      </c>
      <c r="BG47" s="150">
        <f t="shared" si="17"/>
        <v>35</v>
      </c>
      <c r="BH47" s="9"/>
      <c r="BI47" s="9"/>
      <c r="BJ47" s="9"/>
      <c r="BK47" s="9"/>
      <c r="BL47" s="9"/>
      <c r="BM47" s="9"/>
      <c r="BN47" s="9"/>
    </row>
    <row r="48" spans="1:59" s="9" customFormat="1" ht="24.75" customHeight="1">
      <c r="A48" s="238">
        <v>11</v>
      </c>
      <c r="B48" s="260" t="s">
        <v>78</v>
      </c>
      <c r="C48" s="313">
        <f t="shared" si="31"/>
        <v>1</v>
      </c>
      <c r="D48" s="338"/>
      <c r="E48" s="338">
        <f>AA48</f>
        <v>1</v>
      </c>
      <c r="F48" s="378"/>
      <c r="G48" s="378"/>
      <c r="H48" s="70">
        <f t="shared" si="32"/>
        <v>15</v>
      </c>
      <c r="I48" s="176">
        <f t="shared" si="34"/>
        <v>0</v>
      </c>
      <c r="J48" s="150">
        <f t="shared" si="35"/>
        <v>0</v>
      </c>
      <c r="K48" s="150">
        <f t="shared" si="36"/>
        <v>0</v>
      </c>
      <c r="L48" s="150">
        <f t="shared" si="37"/>
        <v>15</v>
      </c>
      <c r="M48" s="177">
        <f t="shared" si="38"/>
        <v>0</v>
      </c>
      <c r="N48" s="241"/>
      <c r="O48" s="89"/>
      <c r="P48" s="89"/>
      <c r="Q48" s="89"/>
      <c r="R48" s="89"/>
      <c r="S48" s="242"/>
      <c r="T48" s="243"/>
      <c r="U48" s="241"/>
      <c r="V48" s="89"/>
      <c r="W48" s="89"/>
      <c r="X48" s="89">
        <v>15</v>
      </c>
      <c r="Y48" s="89"/>
      <c r="Z48" s="242" t="s">
        <v>25</v>
      </c>
      <c r="AA48" s="243">
        <v>1</v>
      </c>
      <c r="AB48" s="241"/>
      <c r="AC48" s="89"/>
      <c r="AD48" s="89"/>
      <c r="AE48" s="89"/>
      <c r="AF48" s="89"/>
      <c r="AG48" s="242"/>
      <c r="AH48" s="109"/>
      <c r="AI48" s="81"/>
      <c r="AJ48" s="56"/>
      <c r="AK48" s="56"/>
      <c r="AL48" s="56"/>
      <c r="AM48" s="56"/>
      <c r="AN48" s="82"/>
      <c r="AO48" s="83"/>
      <c r="AP48" s="81"/>
      <c r="AQ48" s="56"/>
      <c r="AR48" s="56"/>
      <c r="AS48" s="56"/>
      <c r="AT48" s="56"/>
      <c r="AU48" s="82"/>
      <c r="AV48" s="83"/>
      <c r="AW48" s="81"/>
      <c r="AX48" s="56"/>
      <c r="AY48" s="56"/>
      <c r="AZ48" s="56"/>
      <c r="BA48" s="56"/>
      <c r="BB48" s="57"/>
      <c r="BC48" s="239"/>
      <c r="BE48" s="150">
        <f t="shared" si="33"/>
        <v>15</v>
      </c>
      <c r="BF48" s="150">
        <v>5</v>
      </c>
      <c r="BG48" s="150">
        <f t="shared" si="17"/>
        <v>20</v>
      </c>
    </row>
    <row r="49" spans="1:66" s="106" customFormat="1" ht="27.75" customHeight="1">
      <c r="A49" s="222">
        <v>12</v>
      </c>
      <c r="B49" s="180" t="s">
        <v>66</v>
      </c>
      <c r="C49" s="313">
        <f t="shared" si="31"/>
        <v>0</v>
      </c>
      <c r="D49" s="341">
        <v>5</v>
      </c>
      <c r="E49" s="341">
        <f>AO49+AV49+BC49</f>
        <v>5</v>
      </c>
      <c r="F49" s="378"/>
      <c r="G49" s="378"/>
      <c r="H49" s="70">
        <f t="shared" si="32"/>
        <v>75</v>
      </c>
      <c r="I49" s="176">
        <f t="shared" si="34"/>
        <v>0</v>
      </c>
      <c r="J49" s="150">
        <f t="shared" si="35"/>
        <v>0</v>
      </c>
      <c r="K49" s="150">
        <f t="shared" si="36"/>
        <v>75</v>
      </c>
      <c r="L49" s="150">
        <f t="shared" si="37"/>
        <v>0</v>
      </c>
      <c r="M49" s="177">
        <f t="shared" si="38"/>
        <v>0</v>
      </c>
      <c r="N49" s="184"/>
      <c r="O49" s="185"/>
      <c r="P49" s="185"/>
      <c r="Q49" s="185"/>
      <c r="R49" s="185"/>
      <c r="S49" s="244"/>
      <c r="T49" s="245"/>
      <c r="U49" s="184"/>
      <c r="V49" s="185"/>
      <c r="W49" s="185"/>
      <c r="X49" s="185"/>
      <c r="Y49" s="185"/>
      <c r="Z49" s="244"/>
      <c r="AA49" s="245"/>
      <c r="AB49" s="184"/>
      <c r="AC49" s="185"/>
      <c r="AD49" s="185"/>
      <c r="AE49" s="185"/>
      <c r="AF49" s="185"/>
      <c r="AG49" s="244"/>
      <c r="AH49" s="246"/>
      <c r="AI49" s="247"/>
      <c r="AJ49" s="229"/>
      <c r="AK49" s="229">
        <v>15</v>
      </c>
      <c r="AL49" s="229"/>
      <c r="AM49" s="229"/>
      <c r="AN49" s="248" t="s">
        <v>25</v>
      </c>
      <c r="AO49" s="249">
        <v>1</v>
      </c>
      <c r="AP49" s="247"/>
      <c r="AQ49" s="229"/>
      <c r="AR49" s="229">
        <v>30</v>
      </c>
      <c r="AS49" s="229"/>
      <c r="AT49" s="229"/>
      <c r="AU49" s="248" t="s">
        <v>25</v>
      </c>
      <c r="AV49" s="250">
        <v>2</v>
      </c>
      <c r="AW49" s="228"/>
      <c r="AX49" s="229"/>
      <c r="AY49" s="229">
        <v>30</v>
      </c>
      <c r="AZ49" s="229"/>
      <c r="BA49" s="185"/>
      <c r="BB49" s="186" t="s">
        <v>25</v>
      </c>
      <c r="BC49" s="251">
        <v>2</v>
      </c>
      <c r="BD49" s="9"/>
      <c r="BE49" s="150">
        <f t="shared" si="33"/>
        <v>75</v>
      </c>
      <c r="BF49" s="150">
        <v>5</v>
      </c>
      <c r="BG49" s="150">
        <f t="shared" si="17"/>
        <v>80</v>
      </c>
      <c r="BH49" s="9"/>
      <c r="BI49" s="9"/>
      <c r="BJ49" s="9"/>
      <c r="BK49" s="9"/>
      <c r="BL49" s="9"/>
      <c r="BM49" s="9"/>
      <c r="BN49" s="9"/>
    </row>
    <row r="50" spans="1:66" s="106" customFormat="1" ht="27.75" customHeight="1" thickBot="1">
      <c r="A50" s="110"/>
      <c r="B50" s="224"/>
      <c r="C50" s="224"/>
      <c r="D50" s="224"/>
      <c r="E50" s="224"/>
      <c r="F50" s="318"/>
      <c r="G50" s="318"/>
      <c r="H50" s="192"/>
      <c r="I50" s="192"/>
      <c r="J50" s="192"/>
      <c r="K50" s="192"/>
      <c r="L50" s="192"/>
      <c r="M50" s="192"/>
      <c r="N50" s="100"/>
      <c r="O50" s="100"/>
      <c r="P50" s="100"/>
      <c r="Q50" s="100"/>
      <c r="R50" s="100"/>
      <c r="S50" s="100"/>
      <c r="T50" s="340"/>
      <c r="U50" s="100"/>
      <c r="V50" s="100"/>
      <c r="W50" s="100"/>
      <c r="X50" s="100"/>
      <c r="Y50" s="100"/>
      <c r="Z50" s="100"/>
      <c r="AA50" s="340"/>
      <c r="AB50" s="100"/>
      <c r="AC50" s="100"/>
      <c r="AD50" s="100"/>
      <c r="AE50" s="100"/>
      <c r="AF50" s="100"/>
      <c r="AG50" s="100"/>
      <c r="AH50" s="340"/>
      <c r="AI50" s="100"/>
      <c r="AJ50" s="100"/>
      <c r="AK50" s="100"/>
      <c r="AL50" s="100"/>
      <c r="AM50" s="100"/>
      <c r="AN50" s="100"/>
      <c r="AO50" s="34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9"/>
      <c r="BE50" s="192"/>
      <c r="BF50" s="192"/>
      <c r="BG50" s="192"/>
      <c r="BH50" s="9"/>
      <c r="BI50" s="9"/>
      <c r="BJ50" s="9"/>
      <c r="BK50" s="9"/>
      <c r="BL50" s="9"/>
      <c r="BM50" s="9"/>
      <c r="BN50" s="9"/>
    </row>
    <row r="51" spans="1:59" s="9" customFormat="1" ht="45">
      <c r="A51" s="159" t="s">
        <v>161</v>
      </c>
      <c r="B51" s="235" t="s">
        <v>165</v>
      </c>
      <c r="C51" s="383">
        <f>SUM(C52:C69)</f>
        <v>15</v>
      </c>
      <c r="D51" s="292" t="s">
        <v>146</v>
      </c>
      <c r="E51" s="292" t="s">
        <v>147</v>
      </c>
      <c r="F51" s="159" t="s">
        <v>133</v>
      </c>
      <c r="G51" s="159" t="s">
        <v>134</v>
      </c>
      <c r="H51" s="259">
        <f>SUM(H52:H69)</f>
        <v>600</v>
      </c>
      <c r="I51" s="163">
        <f aca="true" t="shared" si="40" ref="I51:M53">N51+U51+AB51+AI51+AP51+AW51</f>
        <v>180</v>
      </c>
      <c r="J51" s="163">
        <f t="shared" si="40"/>
        <v>390</v>
      </c>
      <c r="K51" s="163">
        <f t="shared" si="40"/>
        <v>0</v>
      </c>
      <c r="L51" s="163">
        <f t="shared" si="40"/>
        <v>30</v>
      </c>
      <c r="M51" s="164">
        <f t="shared" si="40"/>
        <v>0</v>
      </c>
      <c r="N51" s="165">
        <f>SUM(N52:N69)</f>
        <v>0</v>
      </c>
      <c r="O51" s="165">
        <f>SUM(O52:O69)</f>
        <v>0</v>
      </c>
      <c r="P51" s="165">
        <f>SUM(P52:P69)</f>
        <v>0</v>
      </c>
      <c r="Q51" s="165">
        <f>SUM(Q52:Q69)</f>
        <v>0</v>
      </c>
      <c r="R51" s="165">
        <f>SUM(R52:R69)</f>
        <v>0</v>
      </c>
      <c r="S51" s="165">
        <f>COUNTIF(S52:S69,"E")</f>
        <v>0</v>
      </c>
      <c r="T51" s="236">
        <f aca="true" t="shared" si="41" ref="T51:Y51">SUM(T52:T69)</f>
        <v>0</v>
      </c>
      <c r="U51" s="165">
        <f t="shared" si="41"/>
        <v>0</v>
      </c>
      <c r="V51" s="165">
        <f t="shared" si="41"/>
        <v>0</v>
      </c>
      <c r="W51" s="165">
        <f t="shared" si="41"/>
        <v>0</v>
      </c>
      <c r="X51" s="165">
        <f t="shared" si="41"/>
        <v>0</v>
      </c>
      <c r="Y51" s="165">
        <f t="shared" si="41"/>
        <v>0</v>
      </c>
      <c r="Z51" s="165">
        <f>COUNTIF(Z52:Z69,"E")</f>
        <v>0</v>
      </c>
      <c r="AA51" s="159">
        <f aca="true" t="shared" si="42" ref="AA51:AF51">SUM(AA52:AA69)</f>
        <v>0</v>
      </c>
      <c r="AB51" s="165">
        <f t="shared" si="42"/>
        <v>60</v>
      </c>
      <c r="AC51" s="165">
        <f t="shared" si="42"/>
        <v>75</v>
      </c>
      <c r="AD51" s="165">
        <f t="shared" si="42"/>
        <v>0</v>
      </c>
      <c r="AE51" s="165">
        <f t="shared" si="42"/>
        <v>0</v>
      </c>
      <c r="AF51" s="165">
        <f t="shared" si="42"/>
        <v>0</v>
      </c>
      <c r="AG51" s="165">
        <f>COUNTIF(AG52:AG69,"E")</f>
        <v>2</v>
      </c>
      <c r="AH51" s="236">
        <f aca="true" t="shared" si="43" ref="AH51:AM51">SUM(AH52:AH69)</f>
        <v>11</v>
      </c>
      <c r="AI51" s="165">
        <f t="shared" si="43"/>
        <v>75</v>
      </c>
      <c r="AJ51" s="165">
        <f t="shared" si="43"/>
        <v>165</v>
      </c>
      <c r="AK51" s="165">
        <f t="shared" si="43"/>
        <v>0</v>
      </c>
      <c r="AL51" s="165">
        <f t="shared" si="43"/>
        <v>0</v>
      </c>
      <c r="AM51" s="165">
        <f t="shared" si="43"/>
        <v>0</v>
      </c>
      <c r="AN51" s="165">
        <f>COUNTIF(AN52:AN69,"E")</f>
        <v>2</v>
      </c>
      <c r="AO51" s="236">
        <f aca="true" t="shared" si="44" ref="AO51:AT51">SUM(AO52:AO69)</f>
        <v>16</v>
      </c>
      <c r="AP51" s="165">
        <f t="shared" si="44"/>
        <v>15</v>
      </c>
      <c r="AQ51" s="165">
        <f t="shared" si="44"/>
        <v>60</v>
      </c>
      <c r="AR51" s="165">
        <f t="shared" si="44"/>
        <v>0</v>
      </c>
      <c r="AS51" s="165">
        <f t="shared" si="44"/>
        <v>30</v>
      </c>
      <c r="AT51" s="165">
        <f t="shared" si="44"/>
        <v>0</v>
      </c>
      <c r="AU51" s="165">
        <f>COUNTIF(AU52:AU69,"E")</f>
        <v>0</v>
      </c>
      <c r="AV51" s="236">
        <f aca="true" t="shared" si="45" ref="AV51:BA51">SUM(AV52:AV69)</f>
        <v>10</v>
      </c>
      <c r="AW51" s="165">
        <f t="shared" si="45"/>
        <v>30</v>
      </c>
      <c r="AX51" s="165">
        <f t="shared" si="45"/>
        <v>90</v>
      </c>
      <c r="AY51" s="165">
        <f t="shared" si="45"/>
        <v>0</v>
      </c>
      <c r="AZ51" s="165">
        <f t="shared" si="45"/>
        <v>0</v>
      </c>
      <c r="BA51" s="165">
        <f t="shared" si="45"/>
        <v>0</v>
      </c>
      <c r="BB51" s="165">
        <f>COUNTIF(BB52:BB69,"E")</f>
        <v>1</v>
      </c>
      <c r="BC51" s="159">
        <f>SUM(BC53:BC69)</f>
        <v>10</v>
      </c>
      <c r="BE51" s="253">
        <f>H51</f>
        <v>600</v>
      </c>
      <c r="BF51" s="159">
        <f>SUM(BF52:BF69)</f>
        <v>90</v>
      </c>
      <c r="BG51" s="159">
        <f t="shared" si="17"/>
        <v>690</v>
      </c>
    </row>
    <row r="52" spans="1:59" s="9" customFormat="1" ht="23.25">
      <c r="A52" s="347">
        <v>1</v>
      </c>
      <c r="B52" s="272" t="s">
        <v>81</v>
      </c>
      <c r="C52" s="313">
        <f>ABS(D52-E52)</f>
        <v>1</v>
      </c>
      <c r="D52" s="338"/>
      <c r="E52" s="338">
        <f>AH52</f>
        <v>1</v>
      </c>
      <c r="F52" s="378"/>
      <c r="G52" s="378"/>
      <c r="H52" s="168">
        <f>SUM(I52:M52)</f>
        <v>15</v>
      </c>
      <c r="I52" s="169">
        <f t="shared" si="40"/>
        <v>0</v>
      </c>
      <c r="J52" s="170">
        <f t="shared" si="40"/>
        <v>15</v>
      </c>
      <c r="K52" s="170">
        <f t="shared" si="40"/>
        <v>0</v>
      </c>
      <c r="L52" s="170">
        <f t="shared" si="40"/>
        <v>0</v>
      </c>
      <c r="M52" s="171">
        <f t="shared" si="40"/>
        <v>0</v>
      </c>
      <c r="N52" s="73"/>
      <c r="O52" s="73"/>
      <c r="P52" s="73"/>
      <c r="Q52" s="74"/>
      <c r="R52" s="74"/>
      <c r="S52" s="107"/>
      <c r="T52" s="72"/>
      <c r="U52" s="111"/>
      <c r="V52" s="111"/>
      <c r="W52" s="111"/>
      <c r="X52" s="111"/>
      <c r="Y52" s="111"/>
      <c r="Z52" s="88"/>
      <c r="AA52" s="72"/>
      <c r="AB52" s="111"/>
      <c r="AC52" s="111">
        <v>15</v>
      </c>
      <c r="AD52" s="111"/>
      <c r="AE52" s="111"/>
      <c r="AF52" s="111"/>
      <c r="AG52" s="88" t="s">
        <v>25</v>
      </c>
      <c r="AH52" s="72">
        <v>1</v>
      </c>
      <c r="AI52" s="111"/>
      <c r="AJ52" s="111"/>
      <c r="AK52" s="111"/>
      <c r="AL52" s="111"/>
      <c r="AM52" s="111"/>
      <c r="AN52" s="88"/>
      <c r="AO52" s="108"/>
      <c r="AP52" s="111"/>
      <c r="AQ52" s="111"/>
      <c r="AR52" s="111"/>
      <c r="AS52" s="111"/>
      <c r="AT52" s="111"/>
      <c r="AU52" s="173"/>
      <c r="AV52" s="72"/>
      <c r="AW52" s="111"/>
      <c r="AX52" s="111"/>
      <c r="AY52" s="111"/>
      <c r="AZ52" s="111"/>
      <c r="BA52" s="111"/>
      <c r="BB52" s="273"/>
      <c r="BC52" s="71"/>
      <c r="BE52" s="168">
        <f>H52</f>
        <v>15</v>
      </c>
      <c r="BF52" s="150">
        <v>5</v>
      </c>
      <c r="BG52" s="150">
        <f t="shared" si="17"/>
        <v>20</v>
      </c>
    </row>
    <row r="53" spans="1:59" s="9" customFormat="1" ht="23.25">
      <c r="A53" s="274">
        <v>2</v>
      </c>
      <c r="B53" s="152" t="s">
        <v>82</v>
      </c>
      <c r="C53" s="313">
        <f aca="true" t="shared" si="46" ref="C53:C68">ABS(D53-E53)</f>
        <v>0</v>
      </c>
      <c r="D53" s="337">
        <v>5</v>
      </c>
      <c r="E53" s="338">
        <f>AH53</f>
        <v>5</v>
      </c>
      <c r="F53" s="378">
        <v>30</v>
      </c>
      <c r="G53" s="378">
        <v>45</v>
      </c>
      <c r="H53" s="168">
        <f>SUM(I53:M53)</f>
        <v>60</v>
      </c>
      <c r="I53" s="169">
        <f t="shared" si="40"/>
        <v>30</v>
      </c>
      <c r="J53" s="170">
        <f t="shared" si="40"/>
        <v>30</v>
      </c>
      <c r="K53" s="150">
        <f t="shared" si="40"/>
        <v>0</v>
      </c>
      <c r="L53" s="150">
        <f t="shared" si="40"/>
        <v>0</v>
      </c>
      <c r="M53" s="177">
        <f t="shared" si="40"/>
        <v>0</v>
      </c>
      <c r="N53" s="55"/>
      <c r="O53" s="56"/>
      <c r="P53" s="74"/>
      <c r="Q53" s="74"/>
      <c r="R53" s="74"/>
      <c r="S53" s="107"/>
      <c r="T53" s="61"/>
      <c r="U53" s="84"/>
      <c r="V53" s="59"/>
      <c r="W53" s="59"/>
      <c r="X53" s="59"/>
      <c r="Y53" s="59"/>
      <c r="Z53" s="85"/>
      <c r="AA53" s="61"/>
      <c r="AB53" s="81">
        <v>30</v>
      </c>
      <c r="AC53" s="56">
        <v>30</v>
      </c>
      <c r="AD53" s="59"/>
      <c r="AE53" s="59"/>
      <c r="AF53" s="59"/>
      <c r="AG53" s="85" t="s">
        <v>68</v>
      </c>
      <c r="AH53" s="54">
        <v>5</v>
      </c>
      <c r="AI53" s="84"/>
      <c r="AJ53" s="59"/>
      <c r="AK53" s="59"/>
      <c r="AL53" s="59"/>
      <c r="AM53" s="59"/>
      <c r="AN53" s="85"/>
      <c r="AO53" s="61"/>
      <c r="AP53" s="84"/>
      <c r="AQ53" s="59"/>
      <c r="AR53" s="59"/>
      <c r="AS53" s="59"/>
      <c r="AT53" s="59"/>
      <c r="AU53" s="85"/>
      <c r="AV53" s="61"/>
      <c r="AW53" s="84"/>
      <c r="AX53" s="59"/>
      <c r="AY53" s="59"/>
      <c r="AZ53" s="59"/>
      <c r="BA53" s="59"/>
      <c r="BB53" s="85"/>
      <c r="BC53" s="53"/>
      <c r="BE53" s="168">
        <f aca="true" t="shared" si="47" ref="BE53:BE69">H53</f>
        <v>60</v>
      </c>
      <c r="BF53" s="150">
        <v>5</v>
      </c>
      <c r="BG53" s="150">
        <f t="shared" si="17"/>
        <v>65</v>
      </c>
    </row>
    <row r="54" spans="1:59" s="9" customFormat="1" ht="23.25">
      <c r="A54" s="347">
        <v>3</v>
      </c>
      <c r="B54" s="388" t="s">
        <v>83</v>
      </c>
      <c r="C54" s="313">
        <f t="shared" si="46"/>
        <v>0</v>
      </c>
      <c r="D54" s="337">
        <v>5</v>
      </c>
      <c r="E54" s="338">
        <f>AH54</f>
        <v>5</v>
      </c>
      <c r="F54" s="378">
        <v>30</v>
      </c>
      <c r="G54" s="378">
        <v>45</v>
      </c>
      <c r="H54" s="168">
        <f aca="true" t="shared" si="48" ref="H54:H69">SUM(I54:M54)</f>
        <v>60</v>
      </c>
      <c r="I54" s="169">
        <f aca="true" t="shared" si="49" ref="I54:I63">N54+U54+AB54+AI54+AP54+AW54</f>
        <v>30</v>
      </c>
      <c r="J54" s="170">
        <f aca="true" t="shared" si="50" ref="J54:J63">O54+V54+AC54+AJ54+AQ54+AX54</f>
        <v>30</v>
      </c>
      <c r="K54" s="150">
        <f aca="true" t="shared" si="51" ref="K54:K63">P54+W54+AD54+AK54+AR54+AY54</f>
        <v>0</v>
      </c>
      <c r="L54" s="150">
        <f aca="true" t="shared" si="52" ref="L54:L63">Q54+X54+AE54+AL54+AS54+AZ54</f>
        <v>0</v>
      </c>
      <c r="M54" s="177">
        <f aca="true" t="shared" si="53" ref="M54:M63">R54+Y54+AF54+AM54+AT54+BA54</f>
        <v>0</v>
      </c>
      <c r="N54" s="55"/>
      <c r="O54" s="56"/>
      <c r="P54" s="74"/>
      <c r="Q54" s="74"/>
      <c r="R54" s="74"/>
      <c r="S54" s="107"/>
      <c r="T54" s="61"/>
      <c r="U54" s="86"/>
      <c r="V54" s="87"/>
      <c r="W54" s="87"/>
      <c r="X54" s="87"/>
      <c r="Y54" s="87"/>
      <c r="Z54" s="88"/>
      <c r="AA54" s="61"/>
      <c r="AB54" s="304">
        <v>30</v>
      </c>
      <c r="AC54" s="74">
        <v>30</v>
      </c>
      <c r="AD54" s="87"/>
      <c r="AE54" s="87"/>
      <c r="AF54" s="87"/>
      <c r="AG54" s="88" t="s">
        <v>68</v>
      </c>
      <c r="AH54" s="61">
        <v>5</v>
      </c>
      <c r="AI54" s="86"/>
      <c r="AJ54" s="87"/>
      <c r="AK54" s="87"/>
      <c r="AL54" s="87"/>
      <c r="AM54" s="87"/>
      <c r="AN54" s="88"/>
      <c r="AO54" s="61"/>
      <c r="AP54" s="86"/>
      <c r="AQ54" s="87"/>
      <c r="AR54" s="87"/>
      <c r="AS54" s="87"/>
      <c r="AT54" s="87"/>
      <c r="AU54" s="88"/>
      <c r="AV54" s="61"/>
      <c r="AW54" s="86"/>
      <c r="AX54" s="87"/>
      <c r="AY54" s="87"/>
      <c r="AZ54" s="87"/>
      <c r="BA54" s="87"/>
      <c r="BB54" s="88"/>
      <c r="BC54" s="53"/>
      <c r="BE54" s="168">
        <f t="shared" si="47"/>
        <v>60</v>
      </c>
      <c r="BF54" s="150">
        <v>5</v>
      </c>
      <c r="BG54" s="150">
        <f t="shared" si="17"/>
        <v>65</v>
      </c>
    </row>
    <row r="55" spans="1:59" s="9" customFormat="1" ht="23.25">
      <c r="A55" s="274">
        <v>4</v>
      </c>
      <c r="B55" s="152" t="s">
        <v>84</v>
      </c>
      <c r="C55" s="313">
        <f t="shared" si="46"/>
        <v>1</v>
      </c>
      <c r="D55" s="337">
        <v>2</v>
      </c>
      <c r="E55" s="338">
        <f>AO55</f>
        <v>1</v>
      </c>
      <c r="F55" s="378"/>
      <c r="G55" s="378">
        <v>30</v>
      </c>
      <c r="H55" s="168">
        <f t="shared" si="48"/>
        <v>15</v>
      </c>
      <c r="I55" s="169">
        <f t="shared" si="49"/>
        <v>0</v>
      </c>
      <c r="J55" s="170">
        <f t="shared" si="50"/>
        <v>15</v>
      </c>
      <c r="K55" s="150">
        <f t="shared" si="51"/>
        <v>0</v>
      </c>
      <c r="L55" s="150">
        <f t="shared" si="52"/>
        <v>0</v>
      </c>
      <c r="M55" s="177">
        <f t="shared" si="53"/>
        <v>0</v>
      </c>
      <c r="N55" s="55"/>
      <c r="O55" s="74"/>
      <c r="P55" s="74"/>
      <c r="Q55" s="74"/>
      <c r="R55" s="74"/>
      <c r="S55" s="107"/>
      <c r="T55" s="276"/>
      <c r="U55" s="86"/>
      <c r="V55" s="87"/>
      <c r="W55" s="87"/>
      <c r="X55" s="59"/>
      <c r="Y55" s="59"/>
      <c r="Z55" s="88"/>
      <c r="AA55" s="276"/>
      <c r="AB55" s="86"/>
      <c r="AC55" s="87"/>
      <c r="AD55" s="87"/>
      <c r="AE55" s="87"/>
      <c r="AF55" s="87"/>
      <c r="AG55" s="88"/>
      <c r="AH55" s="276"/>
      <c r="AI55" s="86"/>
      <c r="AJ55" s="88">
        <v>15</v>
      </c>
      <c r="AK55" s="87"/>
      <c r="AL55" s="87"/>
      <c r="AM55" s="87"/>
      <c r="AN55" s="88" t="s">
        <v>25</v>
      </c>
      <c r="AO55" s="276">
        <v>1</v>
      </c>
      <c r="AP55" s="86"/>
      <c r="AQ55" s="111"/>
      <c r="AR55" s="111"/>
      <c r="AS55" s="111"/>
      <c r="AT55" s="111"/>
      <c r="AU55" s="88"/>
      <c r="AV55" s="54"/>
      <c r="AW55" s="111"/>
      <c r="AX55" s="111"/>
      <c r="AY55" s="111"/>
      <c r="AZ55" s="111"/>
      <c r="BA55" s="111"/>
      <c r="BB55" s="88"/>
      <c r="BC55" s="226"/>
      <c r="BE55" s="168">
        <f t="shared" si="47"/>
        <v>15</v>
      </c>
      <c r="BF55" s="150">
        <v>5</v>
      </c>
      <c r="BG55" s="150">
        <f t="shared" si="17"/>
        <v>20</v>
      </c>
    </row>
    <row r="56" spans="1:59" s="9" customFormat="1" ht="23.25">
      <c r="A56" s="347">
        <v>5</v>
      </c>
      <c r="B56" s="152" t="s">
        <v>85</v>
      </c>
      <c r="C56" s="313">
        <f t="shared" si="46"/>
        <v>0</v>
      </c>
      <c r="D56" s="337">
        <v>3</v>
      </c>
      <c r="E56" s="338">
        <f>AV56</f>
        <v>3</v>
      </c>
      <c r="F56" s="378">
        <v>15</v>
      </c>
      <c r="G56" s="378">
        <v>15</v>
      </c>
      <c r="H56" s="168">
        <f t="shared" si="48"/>
        <v>30</v>
      </c>
      <c r="I56" s="169">
        <f t="shared" si="49"/>
        <v>0</v>
      </c>
      <c r="J56" s="170">
        <f t="shared" si="50"/>
        <v>30</v>
      </c>
      <c r="K56" s="150">
        <f t="shared" si="51"/>
        <v>0</v>
      </c>
      <c r="L56" s="150">
        <f t="shared" si="52"/>
        <v>0</v>
      </c>
      <c r="M56" s="177">
        <f t="shared" si="53"/>
        <v>0</v>
      </c>
      <c r="N56" s="73"/>
      <c r="O56" s="55"/>
      <c r="P56" s="55"/>
      <c r="Q56" s="56"/>
      <c r="R56" s="56"/>
      <c r="S56" s="82"/>
      <c r="T56" s="54"/>
      <c r="U56" s="58"/>
      <c r="V56" s="58"/>
      <c r="W56" s="58"/>
      <c r="X56" s="58"/>
      <c r="Y56" s="58"/>
      <c r="Z56" s="85"/>
      <c r="AA56" s="54"/>
      <c r="AB56" s="58"/>
      <c r="AC56" s="58"/>
      <c r="AD56" s="58"/>
      <c r="AE56" s="58"/>
      <c r="AF56" s="58"/>
      <c r="AG56" s="85"/>
      <c r="AH56" s="54"/>
      <c r="AI56" s="58"/>
      <c r="AJ56" s="58"/>
      <c r="AK56" s="58"/>
      <c r="AL56" s="58"/>
      <c r="AM56" s="58"/>
      <c r="AN56" s="85"/>
      <c r="AO56" s="54"/>
      <c r="AP56" s="58"/>
      <c r="AQ56" s="58">
        <v>30</v>
      </c>
      <c r="AR56" s="58"/>
      <c r="AS56" s="58"/>
      <c r="AT56" s="58"/>
      <c r="AU56" s="60" t="s">
        <v>25</v>
      </c>
      <c r="AV56" s="54">
        <v>3</v>
      </c>
      <c r="AW56" s="58"/>
      <c r="AX56" s="58"/>
      <c r="AY56" s="58"/>
      <c r="AZ56" s="58"/>
      <c r="BA56" s="58"/>
      <c r="BB56" s="92"/>
      <c r="BC56" s="53"/>
      <c r="BE56" s="168">
        <f t="shared" si="47"/>
        <v>30</v>
      </c>
      <c r="BF56" s="150">
        <v>5</v>
      </c>
      <c r="BG56" s="150">
        <f t="shared" si="17"/>
        <v>35</v>
      </c>
    </row>
    <row r="57" spans="1:59" s="9" customFormat="1" ht="23.25">
      <c r="A57" s="274">
        <v>6</v>
      </c>
      <c r="B57" s="388" t="s">
        <v>86</v>
      </c>
      <c r="C57" s="313">
        <f t="shared" si="46"/>
        <v>0</v>
      </c>
      <c r="D57" s="337">
        <v>4</v>
      </c>
      <c r="E57" s="338">
        <f>AO57</f>
        <v>4</v>
      </c>
      <c r="F57" s="378">
        <v>30</v>
      </c>
      <c r="G57" s="378">
        <v>30</v>
      </c>
      <c r="H57" s="168">
        <f t="shared" si="48"/>
        <v>60</v>
      </c>
      <c r="I57" s="169">
        <f t="shared" si="49"/>
        <v>30</v>
      </c>
      <c r="J57" s="170">
        <f t="shared" si="50"/>
        <v>30</v>
      </c>
      <c r="K57" s="150">
        <f t="shared" si="51"/>
        <v>0</v>
      </c>
      <c r="L57" s="150">
        <f t="shared" si="52"/>
        <v>0</v>
      </c>
      <c r="M57" s="177">
        <f t="shared" si="53"/>
        <v>0</v>
      </c>
      <c r="N57" s="73"/>
      <c r="O57" s="74"/>
      <c r="P57" s="74"/>
      <c r="Q57" s="74"/>
      <c r="R57" s="74"/>
      <c r="S57" s="107"/>
      <c r="T57" s="61"/>
      <c r="U57" s="84"/>
      <c r="V57" s="59"/>
      <c r="W57" s="59"/>
      <c r="X57" s="59"/>
      <c r="Y57" s="59"/>
      <c r="Z57" s="85"/>
      <c r="AA57" s="61"/>
      <c r="AB57" s="84"/>
      <c r="AC57" s="59"/>
      <c r="AD57" s="59"/>
      <c r="AE57" s="59"/>
      <c r="AF57" s="59"/>
      <c r="AG57" s="85"/>
      <c r="AH57" s="54"/>
      <c r="AI57" s="84">
        <v>30</v>
      </c>
      <c r="AJ57" s="59">
        <v>30</v>
      </c>
      <c r="AK57" s="59"/>
      <c r="AL57" s="59"/>
      <c r="AM57" s="59"/>
      <c r="AN57" s="85" t="s">
        <v>68</v>
      </c>
      <c r="AO57" s="61">
        <v>4</v>
      </c>
      <c r="AP57" s="84"/>
      <c r="AQ57" s="59"/>
      <c r="AR57" s="59"/>
      <c r="AS57" s="56"/>
      <c r="AT57" s="59"/>
      <c r="AU57" s="85"/>
      <c r="AV57" s="61"/>
      <c r="AW57" s="84"/>
      <c r="AX57" s="59"/>
      <c r="AY57" s="59"/>
      <c r="AZ57" s="59"/>
      <c r="BA57" s="59"/>
      <c r="BB57" s="85"/>
      <c r="BC57" s="53"/>
      <c r="BE57" s="168">
        <f t="shared" si="47"/>
        <v>60</v>
      </c>
      <c r="BF57" s="150">
        <v>5</v>
      </c>
      <c r="BG57" s="150">
        <f t="shared" si="17"/>
        <v>65</v>
      </c>
    </row>
    <row r="58" spans="1:59" s="9" customFormat="1" ht="23.25">
      <c r="A58" s="347">
        <v>7</v>
      </c>
      <c r="B58" s="152" t="s">
        <v>87</v>
      </c>
      <c r="C58" s="313">
        <f t="shared" si="46"/>
        <v>1</v>
      </c>
      <c r="D58" s="337">
        <v>3</v>
      </c>
      <c r="E58" s="338">
        <f>AO58</f>
        <v>4</v>
      </c>
      <c r="F58" s="342">
        <v>30</v>
      </c>
      <c r="G58" s="378">
        <v>30</v>
      </c>
      <c r="H58" s="168">
        <f t="shared" si="48"/>
        <v>60</v>
      </c>
      <c r="I58" s="169">
        <f t="shared" si="49"/>
        <v>30</v>
      </c>
      <c r="J58" s="170">
        <f t="shared" si="50"/>
        <v>30</v>
      </c>
      <c r="K58" s="150">
        <f t="shared" si="51"/>
        <v>0</v>
      </c>
      <c r="L58" s="150">
        <f t="shared" si="52"/>
        <v>0</v>
      </c>
      <c r="M58" s="177">
        <f t="shared" si="53"/>
        <v>0</v>
      </c>
      <c r="N58" s="73"/>
      <c r="O58" s="74"/>
      <c r="P58" s="74"/>
      <c r="Q58" s="74"/>
      <c r="R58" s="74"/>
      <c r="S58" s="107"/>
      <c r="T58" s="61"/>
      <c r="U58" s="86"/>
      <c r="V58" s="87"/>
      <c r="W58" s="87"/>
      <c r="X58" s="87"/>
      <c r="Y58" s="87"/>
      <c r="Z58" s="88"/>
      <c r="AA58" s="61"/>
      <c r="AB58" s="86"/>
      <c r="AC58" s="87"/>
      <c r="AD58" s="87"/>
      <c r="AE58" s="87"/>
      <c r="AF58" s="87"/>
      <c r="AG58" s="88"/>
      <c r="AH58" s="61"/>
      <c r="AI58" s="86">
        <v>30</v>
      </c>
      <c r="AJ58" s="87">
        <v>30</v>
      </c>
      <c r="AK58" s="87"/>
      <c r="AL58" s="87"/>
      <c r="AM58" s="87"/>
      <c r="AN58" s="88" t="s">
        <v>68</v>
      </c>
      <c r="AO58" s="61">
        <v>4</v>
      </c>
      <c r="AP58" s="86"/>
      <c r="AQ58" s="87"/>
      <c r="AR58" s="87"/>
      <c r="AS58" s="87"/>
      <c r="AT58" s="87"/>
      <c r="AU58" s="88"/>
      <c r="AV58" s="61"/>
      <c r="AW58" s="86"/>
      <c r="AX58" s="87"/>
      <c r="AY58" s="87"/>
      <c r="AZ58" s="87"/>
      <c r="BA58" s="87"/>
      <c r="BB58" s="88"/>
      <c r="BC58" s="53"/>
      <c r="BE58" s="168">
        <f t="shared" si="47"/>
        <v>60</v>
      </c>
      <c r="BF58" s="150">
        <v>5</v>
      </c>
      <c r="BG58" s="150">
        <f t="shared" si="17"/>
        <v>65</v>
      </c>
    </row>
    <row r="59" spans="1:59" s="9" customFormat="1" ht="23.25">
      <c r="A59" s="274">
        <v>8</v>
      </c>
      <c r="B59" s="152" t="s">
        <v>88</v>
      </c>
      <c r="C59" s="313">
        <f t="shared" si="46"/>
        <v>1</v>
      </c>
      <c r="D59" s="337">
        <v>2</v>
      </c>
      <c r="E59" s="338">
        <f>AO59</f>
        <v>3</v>
      </c>
      <c r="F59" s="342">
        <v>30</v>
      </c>
      <c r="G59" s="378">
        <v>30</v>
      </c>
      <c r="H59" s="168">
        <f t="shared" si="48"/>
        <v>45</v>
      </c>
      <c r="I59" s="169">
        <f t="shared" si="49"/>
        <v>15</v>
      </c>
      <c r="J59" s="170">
        <f t="shared" si="50"/>
        <v>30</v>
      </c>
      <c r="K59" s="150">
        <f t="shared" si="51"/>
        <v>0</v>
      </c>
      <c r="L59" s="150">
        <f t="shared" si="52"/>
        <v>0</v>
      </c>
      <c r="M59" s="177">
        <f t="shared" si="53"/>
        <v>0</v>
      </c>
      <c r="N59" s="73"/>
      <c r="O59" s="74"/>
      <c r="P59" s="74"/>
      <c r="Q59" s="74"/>
      <c r="R59" s="74"/>
      <c r="S59" s="107"/>
      <c r="T59" s="61"/>
      <c r="U59" s="86"/>
      <c r="V59" s="87"/>
      <c r="W59" s="87"/>
      <c r="X59" s="87"/>
      <c r="Y59" s="87"/>
      <c r="Z59" s="88"/>
      <c r="AA59" s="61"/>
      <c r="AB59" s="86"/>
      <c r="AC59" s="87"/>
      <c r="AD59" s="87"/>
      <c r="AE59" s="87"/>
      <c r="AF59" s="87"/>
      <c r="AG59" s="88"/>
      <c r="AH59" s="61"/>
      <c r="AI59" s="86">
        <v>15</v>
      </c>
      <c r="AJ59" s="87">
        <v>30</v>
      </c>
      <c r="AK59" s="87"/>
      <c r="AL59" s="87"/>
      <c r="AM59" s="87"/>
      <c r="AN59" s="88" t="s">
        <v>25</v>
      </c>
      <c r="AO59" s="61">
        <v>3</v>
      </c>
      <c r="AP59" s="86"/>
      <c r="AQ59" s="87"/>
      <c r="AR59" s="87"/>
      <c r="AS59" s="87"/>
      <c r="AT59" s="87"/>
      <c r="AU59" s="88"/>
      <c r="AV59" s="61"/>
      <c r="AW59" s="86"/>
      <c r="AX59" s="87"/>
      <c r="AY59" s="87"/>
      <c r="AZ59" s="87"/>
      <c r="BA59" s="87"/>
      <c r="BB59" s="88"/>
      <c r="BC59" s="53"/>
      <c r="BE59" s="168">
        <f t="shared" si="47"/>
        <v>45</v>
      </c>
      <c r="BF59" s="150">
        <v>5</v>
      </c>
      <c r="BG59" s="150">
        <f t="shared" si="17"/>
        <v>50</v>
      </c>
    </row>
    <row r="60" spans="1:59" s="9" customFormat="1" ht="23.25">
      <c r="A60" s="347">
        <v>9</v>
      </c>
      <c r="B60" s="152" t="s">
        <v>144</v>
      </c>
      <c r="C60" s="313">
        <f t="shared" si="46"/>
        <v>2</v>
      </c>
      <c r="D60" s="337">
        <v>4</v>
      </c>
      <c r="E60" s="338">
        <f>AO60</f>
        <v>2</v>
      </c>
      <c r="F60" s="378"/>
      <c r="G60" s="378">
        <v>30</v>
      </c>
      <c r="H60" s="168">
        <f t="shared" si="48"/>
        <v>30</v>
      </c>
      <c r="I60" s="169">
        <f t="shared" si="49"/>
        <v>0</v>
      </c>
      <c r="J60" s="170">
        <f t="shared" si="50"/>
        <v>30</v>
      </c>
      <c r="K60" s="150">
        <f t="shared" si="51"/>
        <v>0</v>
      </c>
      <c r="L60" s="150">
        <f t="shared" si="52"/>
        <v>0</v>
      </c>
      <c r="M60" s="177">
        <f t="shared" si="53"/>
        <v>0</v>
      </c>
      <c r="N60" s="73"/>
      <c r="O60" s="74"/>
      <c r="P60" s="74"/>
      <c r="Q60" s="74"/>
      <c r="R60" s="74"/>
      <c r="S60" s="107"/>
      <c r="T60" s="61"/>
      <c r="U60" s="86"/>
      <c r="V60" s="87"/>
      <c r="W60" s="87"/>
      <c r="X60" s="87"/>
      <c r="Y60" s="87"/>
      <c r="Z60" s="88"/>
      <c r="AA60" s="61"/>
      <c r="AB60" s="86"/>
      <c r="AC60" s="87"/>
      <c r="AD60" s="87"/>
      <c r="AE60" s="87"/>
      <c r="AF60" s="87"/>
      <c r="AG60" s="88"/>
      <c r="AH60" s="61"/>
      <c r="AI60" s="86"/>
      <c r="AJ60" s="87">
        <v>30</v>
      </c>
      <c r="AK60" s="87"/>
      <c r="AL60" s="87"/>
      <c r="AM60" s="87"/>
      <c r="AN60" s="88" t="s">
        <v>25</v>
      </c>
      <c r="AO60" s="61">
        <v>2</v>
      </c>
      <c r="AP60" s="86"/>
      <c r="AQ60" s="87"/>
      <c r="AR60" s="87"/>
      <c r="AS60" s="87"/>
      <c r="AT60" s="87"/>
      <c r="AU60" s="88"/>
      <c r="AV60" s="61"/>
      <c r="AW60" s="86"/>
      <c r="AX60" s="87"/>
      <c r="AY60" s="87"/>
      <c r="AZ60" s="87"/>
      <c r="BA60" s="87"/>
      <c r="BB60" s="88"/>
      <c r="BC60" s="53"/>
      <c r="BE60" s="168">
        <f t="shared" si="47"/>
        <v>30</v>
      </c>
      <c r="BF60" s="150">
        <v>5</v>
      </c>
      <c r="BG60" s="150">
        <f t="shared" si="17"/>
        <v>35</v>
      </c>
    </row>
    <row r="61" spans="1:59" s="9" customFormat="1" ht="23.25">
      <c r="A61" s="274">
        <v>10</v>
      </c>
      <c r="B61" s="152" t="s">
        <v>90</v>
      </c>
      <c r="C61" s="313">
        <f t="shared" si="46"/>
        <v>1</v>
      </c>
      <c r="D61" s="337">
        <v>3</v>
      </c>
      <c r="E61" s="338">
        <f>AO61</f>
        <v>2</v>
      </c>
      <c r="F61" s="378"/>
      <c r="G61" s="378">
        <v>45</v>
      </c>
      <c r="H61" s="168">
        <f t="shared" si="48"/>
        <v>30</v>
      </c>
      <c r="I61" s="169">
        <f t="shared" si="49"/>
        <v>0</v>
      </c>
      <c r="J61" s="170">
        <f t="shared" si="50"/>
        <v>30</v>
      </c>
      <c r="K61" s="150">
        <f t="shared" si="51"/>
        <v>0</v>
      </c>
      <c r="L61" s="150">
        <f t="shared" si="52"/>
        <v>0</v>
      </c>
      <c r="M61" s="177">
        <f t="shared" si="53"/>
        <v>0</v>
      </c>
      <c r="N61" s="73"/>
      <c r="O61" s="74"/>
      <c r="P61" s="74"/>
      <c r="Q61" s="74"/>
      <c r="R61" s="74"/>
      <c r="S61" s="107"/>
      <c r="T61" s="61"/>
      <c r="U61" s="86"/>
      <c r="V61" s="87"/>
      <c r="W61" s="87"/>
      <c r="X61" s="87"/>
      <c r="Y61" s="87"/>
      <c r="Z61" s="88"/>
      <c r="AA61" s="61"/>
      <c r="AB61" s="86"/>
      <c r="AC61" s="87"/>
      <c r="AD61" s="87"/>
      <c r="AE61" s="87"/>
      <c r="AF61" s="87"/>
      <c r="AG61" s="88"/>
      <c r="AH61" s="61"/>
      <c r="AI61" s="86"/>
      <c r="AJ61" s="87">
        <v>30</v>
      </c>
      <c r="AK61" s="87"/>
      <c r="AL61" s="87"/>
      <c r="AM61" s="87"/>
      <c r="AN61" s="88" t="s">
        <v>25</v>
      </c>
      <c r="AO61" s="61">
        <v>2</v>
      </c>
      <c r="AP61" s="86"/>
      <c r="AQ61" s="87"/>
      <c r="AR61" s="87"/>
      <c r="AS61" s="87"/>
      <c r="AT61" s="87"/>
      <c r="AU61" s="88"/>
      <c r="AV61" s="61"/>
      <c r="AW61" s="86"/>
      <c r="AX61" s="87"/>
      <c r="AY61" s="87"/>
      <c r="AZ61" s="87"/>
      <c r="BA61" s="87"/>
      <c r="BB61" s="88"/>
      <c r="BC61" s="53"/>
      <c r="BE61" s="168">
        <f t="shared" si="47"/>
        <v>30</v>
      </c>
      <c r="BF61" s="150">
        <v>5</v>
      </c>
      <c r="BG61" s="150">
        <f t="shared" si="17"/>
        <v>35</v>
      </c>
    </row>
    <row r="62" spans="1:59" s="9" customFormat="1" ht="23.25">
      <c r="A62" s="347">
        <v>11</v>
      </c>
      <c r="B62" s="152" t="s">
        <v>91</v>
      </c>
      <c r="C62" s="313">
        <f t="shared" si="46"/>
        <v>1</v>
      </c>
      <c r="D62" s="338"/>
      <c r="E62" s="338">
        <f>BC62</f>
        <v>1</v>
      </c>
      <c r="F62" s="378"/>
      <c r="G62" s="378"/>
      <c r="H62" s="168">
        <f t="shared" si="48"/>
        <v>30</v>
      </c>
      <c r="I62" s="169">
        <f t="shared" si="49"/>
        <v>15</v>
      </c>
      <c r="J62" s="170">
        <f t="shared" si="50"/>
        <v>15</v>
      </c>
      <c r="K62" s="150">
        <f t="shared" si="51"/>
        <v>0</v>
      </c>
      <c r="L62" s="150">
        <f t="shared" si="52"/>
        <v>0</v>
      </c>
      <c r="M62" s="177">
        <f t="shared" si="53"/>
        <v>0</v>
      </c>
      <c r="N62" s="73"/>
      <c r="O62" s="74"/>
      <c r="P62" s="74"/>
      <c r="Q62" s="74"/>
      <c r="R62" s="74"/>
      <c r="S62" s="107"/>
      <c r="T62" s="61"/>
      <c r="U62" s="86"/>
      <c r="V62" s="87"/>
      <c r="W62" s="87"/>
      <c r="X62" s="87"/>
      <c r="Y62" s="87"/>
      <c r="Z62" s="88"/>
      <c r="AA62" s="61"/>
      <c r="AB62" s="86"/>
      <c r="AC62" s="87"/>
      <c r="AD62" s="87"/>
      <c r="AE62" s="87"/>
      <c r="AF62" s="87"/>
      <c r="AG62" s="88"/>
      <c r="AH62" s="61"/>
      <c r="AI62" s="86"/>
      <c r="AJ62" s="87"/>
      <c r="AK62" s="87"/>
      <c r="AL62" s="87"/>
      <c r="AM62" s="87"/>
      <c r="AN62" s="88"/>
      <c r="AO62" s="61"/>
      <c r="AP62" s="86"/>
      <c r="AQ62" s="87"/>
      <c r="AR62" s="87"/>
      <c r="AS62" s="87"/>
      <c r="AT62" s="87"/>
      <c r="AU62" s="88"/>
      <c r="AV62" s="61"/>
      <c r="AW62" s="86">
        <v>15</v>
      </c>
      <c r="AX62" s="87">
        <v>15</v>
      </c>
      <c r="AY62" s="87"/>
      <c r="AZ62" s="87"/>
      <c r="BA62" s="87"/>
      <c r="BB62" s="88" t="s">
        <v>25</v>
      </c>
      <c r="BC62" s="53">
        <v>1</v>
      </c>
      <c r="BE62" s="168">
        <f t="shared" si="47"/>
        <v>30</v>
      </c>
      <c r="BF62" s="150">
        <v>5</v>
      </c>
      <c r="BG62" s="150">
        <f t="shared" si="17"/>
        <v>35</v>
      </c>
    </row>
    <row r="63" spans="1:59" s="9" customFormat="1" ht="23.25">
      <c r="A63" s="274">
        <v>12</v>
      </c>
      <c r="B63" s="152" t="s">
        <v>92</v>
      </c>
      <c r="C63" s="313">
        <f t="shared" si="46"/>
        <v>1</v>
      </c>
      <c r="D63" s="338"/>
      <c r="E63" s="338">
        <f>AV63</f>
        <v>1</v>
      </c>
      <c r="F63" s="378"/>
      <c r="G63" s="378"/>
      <c r="H63" s="168">
        <f t="shared" si="48"/>
        <v>15</v>
      </c>
      <c r="I63" s="169">
        <f t="shared" si="49"/>
        <v>0</v>
      </c>
      <c r="J63" s="170">
        <f t="shared" si="50"/>
        <v>15</v>
      </c>
      <c r="K63" s="150">
        <f t="shared" si="51"/>
        <v>0</v>
      </c>
      <c r="L63" s="150">
        <f t="shared" si="52"/>
        <v>0</v>
      </c>
      <c r="M63" s="177">
        <f t="shared" si="53"/>
        <v>0</v>
      </c>
      <c r="N63" s="73"/>
      <c r="O63" s="74"/>
      <c r="P63" s="74"/>
      <c r="Q63" s="74"/>
      <c r="R63" s="74"/>
      <c r="S63" s="107"/>
      <c r="T63" s="61"/>
      <c r="U63" s="86"/>
      <c r="V63" s="87"/>
      <c r="W63" s="87"/>
      <c r="X63" s="87"/>
      <c r="Y63" s="87"/>
      <c r="Z63" s="88"/>
      <c r="AA63" s="61"/>
      <c r="AB63" s="86"/>
      <c r="AC63" s="87"/>
      <c r="AD63" s="87"/>
      <c r="AE63" s="87"/>
      <c r="AF63" s="87"/>
      <c r="AG63" s="88"/>
      <c r="AH63" s="61"/>
      <c r="AI63" s="86"/>
      <c r="AJ63" s="87"/>
      <c r="AK63" s="87"/>
      <c r="AL63" s="87"/>
      <c r="AM63" s="87"/>
      <c r="AN63" s="88"/>
      <c r="AO63" s="61"/>
      <c r="AP63" s="86"/>
      <c r="AQ63" s="87">
        <v>15</v>
      </c>
      <c r="AR63" s="87"/>
      <c r="AS63" s="87"/>
      <c r="AT63" s="87"/>
      <c r="AU63" s="88" t="s">
        <v>25</v>
      </c>
      <c r="AV63" s="61">
        <v>1</v>
      </c>
      <c r="AW63" s="86"/>
      <c r="AX63" s="87"/>
      <c r="AY63" s="87"/>
      <c r="AZ63" s="87"/>
      <c r="BA63" s="87"/>
      <c r="BB63" s="88"/>
      <c r="BC63" s="53"/>
      <c r="BE63" s="168">
        <f t="shared" si="47"/>
        <v>15</v>
      </c>
      <c r="BF63" s="150">
        <v>5</v>
      </c>
      <c r="BG63" s="150">
        <f t="shared" si="17"/>
        <v>20</v>
      </c>
    </row>
    <row r="64" spans="1:59" s="9" customFormat="1" ht="23.25">
      <c r="A64" s="347">
        <v>13</v>
      </c>
      <c r="B64" s="152" t="s">
        <v>93</v>
      </c>
      <c r="C64" s="313">
        <f t="shared" si="46"/>
        <v>2</v>
      </c>
      <c r="D64" s="338"/>
      <c r="E64" s="338">
        <f>AV64</f>
        <v>2</v>
      </c>
      <c r="F64" s="378"/>
      <c r="G64" s="378"/>
      <c r="H64" s="168">
        <f t="shared" si="48"/>
        <v>30</v>
      </c>
      <c r="I64" s="169">
        <f aca="true" t="shared" si="54" ref="I64:M67">N64+U64+AB64+AI64+AP64+AW64</f>
        <v>15</v>
      </c>
      <c r="J64" s="170">
        <f t="shared" si="54"/>
        <v>15</v>
      </c>
      <c r="K64" s="150">
        <f t="shared" si="54"/>
        <v>0</v>
      </c>
      <c r="L64" s="150">
        <f t="shared" si="54"/>
        <v>0</v>
      </c>
      <c r="M64" s="177">
        <f t="shared" si="54"/>
        <v>0</v>
      </c>
      <c r="N64" s="73"/>
      <c r="O64" s="74"/>
      <c r="P64" s="74"/>
      <c r="Q64" s="74"/>
      <c r="R64" s="74"/>
      <c r="S64" s="107"/>
      <c r="T64" s="61"/>
      <c r="U64" s="86"/>
      <c r="V64" s="87"/>
      <c r="W64" s="87"/>
      <c r="X64" s="87"/>
      <c r="Y64" s="87"/>
      <c r="Z64" s="88"/>
      <c r="AA64" s="61"/>
      <c r="AB64" s="86"/>
      <c r="AC64" s="87"/>
      <c r="AD64" s="87"/>
      <c r="AE64" s="87"/>
      <c r="AF64" s="87"/>
      <c r="AG64" s="88"/>
      <c r="AH64" s="61"/>
      <c r="AI64" s="86"/>
      <c r="AJ64" s="87"/>
      <c r="AK64" s="87"/>
      <c r="AL64" s="87"/>
      <c r="AM64" s="87"/>
      <c r="AN64" s="277"/>
      <c r="AO64" s="61"/>
      <c r="AP64" s="86">
        <v>15</v>
      </c>
      <c r="AQ64" s="87">
        <v>15</v>
      </c>
      <c r="AR64" s="87"/>
      <c r="AS64" s="87"/>
      <c r="AT64" s="87"/>
      <c r="AU64" s="88" t="s">
        <v>25</v>
      </c>
      <c r="AV64" s="61">
        <v>2</v>
      </c>
      <c r="AW64" s="86"/>
      <c r="AX64" s="87"/>
      <c r="AY64" s="87"/>
      <c r="AZ64" s="87"/>
      <c r="BA64" s="87"/>
      <c r="BB64" s="88"/>
      <c r="BC64" s="53"/>
      <c r="BE64" s="168">
        <f t="shared" si="47"/>
        <v>30</v>
      </c>
      <c r="BF64" s="150">
        <v>5</v>
      </c>
      <c r="BG64" s="150">
        <f t="shared" si="17"/>
        <v>35</v>
      </c>
    </row>
    <row r="65" spans="1:59" s="9" customFormat="1" ht="23.25">
      <c r="A65" s="274">
        <v>14</v>
      </c>
      <c r="B65" s="152" t="s">
        <v>94</v>
      </c>
      <c r="C65" s="313">
        <f t="shared" si="46"/>
        <v>0</v>
      </c>
      <c r="D65" s="337">
        <v>4</v>
      </c>
      <c r="E65" s="338">
        <f>BC65</f>
        <v>4</v>
      </c>
      <c r="F65" s="378"/>
      <c r="G65" s="378"/>
      <c r="H65" s="168">
        <f t="shared" si="48"/>
        <v>45</v>
      </c>
      <c r="I65" s="169">
        <f t="shared" si="54"/>
        <v>15</v>
      </c>
      <c r="J65" s="170">
        <f t="shared" si="54"/>
        <v>30</v>
      </c>
      <c r="K65" s="150">
        <f t="shared" si="54"/>
        <v>0</v>
      </c>
      <c r="L65" s="150">
        <f t="shared" si="54"/>
        <v>0</v>
      </c>
      <c r="M65" s="177">
        <f t="shared" si="54"/>
        <v>0</v>
      </c>
      <c r="N65" s="73"/>
      <c r="O65" s="74"/>
      <c r="P65" s="74"/>
      <c r="Q65" s="74"/>
      <c r="R65" s="74"/>
      <c r="S65" s="107"/>
      <c r="T65" s="61"/>
      <c r="U65" s="86"/>
      <c r="V65" s="87"/>
      <c r="W65" s="87"/>
      <c r="X65" s="87"/>
      <c r="Y65" s="87"/>
      <c r="Z65" s="88"/>
      <c r="AA65" s="61"/>
      <c r="AB65" s="86"/>
      <c r="AC65" s="87"/>
      <c r="AD65" s="87"/>
      <c r="AE65" s="87"/>
      <c r="AF65" s="87"/>
      <c r="AG65" s="88"/>
      <c r="AH65" s="61"/>
      <c r="AI65" s="86"/>
      <c r="AJ65" s="87"/>
      <c r="AK65" s="87"/>
      <c r="AL65" s="87"/>
      <c r="AM65" s="87"/>
      <c r="AN65" s="277"/>
      <c r="AO65" s="61"/>
      <c r="AP65" s="86"/>
      <c r="AQ65" s="87"/>
      <c r="AR65" s="87"/>
      <c r="AS65" s="87"/>
      <c r="AT65" s="87"/>
      <c r="AU65" s="88"/>
      <c r="AV65" s="61"/>
      <c r="AW65" s="86">
        <v>15</v>
      </c>
      <c r="AX65" s="87">
        <v>30</v>
      </c>
      <c r="AY65" s="87"/>
      <c r="AZ65" s="87"/>
      <c r="BA65" s="87"/>
      <c r="BB65" s="277" t="s">
        <v>68</v>
      </c>
      <c r="BC65" s="178">
        <v>4</v>
      </c>
      <c r="BE65" s="168">
        <f t="shared" si="47"/>
        <v>45</v>
      </c>
      <c r="BF65" s="150">
        <v>5</v>
      </c>
      <c r="BG65" s="150">
        <f t="shared" si="17"/>
        <v>50</v>
      </c>
    </row>
    <row r="66" spans="1:59" s="9" customFormat="1" ht="21.75" customHeight="1">
      <c r="A66" s="347">
        <v>15</v>
      </c>
      <c r="B66" s="152" t="s">
        <v>95</v>
      </c>
      <c r="C66" s="313">
        <f t="shared" si="46"/>
        <v>0</v>
      </c>
      <c r="D66" s="337">
        <v>3</v>
      </c>
      <c r="E66" s="338">
        <f>BC66</f>
        <v>3</v>
      </c>
      <c r="F66" s="378"/>
      <c r="G66" s="378"/>
      <c r="H66" s="168">
        <f t="shared" si="48"/>
        <v>30</v>
      </c>
      <c r="I66" s="169">
        <f t="shared" si="54"/>
        <v>0</v>
      </c>
      <c r="J66" s="170">
        <f t="shared" si="54"/>
        <v>30</v>
      </c>
      <c r="K66" s="150">
        <f t="shared" si="54"/>
        <v>0</v>
      </c>
      <c r="L66" s="150">
        <f t="shared" si="54"/>
        <v>0</v>
      </c>
      <c r="M66" s="177">
        <f t="shared" si="54"/>
        <v>0</v>
      </c>
      <c r="N66" s="73"/>
      <c r="O66" s="74"/>
      <c r="P66" s="74"/>
      <c r="Q66" s="74"/>
      <c r="R66" s="74"/>
      <c r="S66" s="107"/>
      <c r="T66" s="61"/>
      <c r="U66" s="86"/>
      <c r="V66" s="87"/>
      <c r="W66" s="87"/>
      <c r="X66" s="87"/>
      <c r="Y66" s="87"/>
      <c r="Z66" s="88"/>
      <c r="AA66" s="61"/>
      <c r="AB66" s="86"/>
      <c r="AC66" s="87"/>
      <c r="AD66" s="87"/>
      <c r="AE66" s="87"/>
      <c r="AF66" s="87"/>
      <c r="AG66" s="88"/>
      <c r="AH66" s="61"/>
      <c r="AI66" s="86"/>
      <c r="AJ66" s="87"/>
      <c r="AK66" s="87"/>
      <c r="AL66" s="87"/>
      <c r="AM66" s="87"/>
      <c r="AN66" s="277"/>
      <c r="AO66" s="61"/>
      <c r="AP66" s="86"/>
      <c r="AQ66" s="87"/>
      <c r="AR66" s="87"/>
      <c r="AS66" s="87"/>
      <c r="AT66" s="87"/>
      <c r="AU66" s="88"/>
      <c r="AV66" s="61"/>
      <c r="AW66" s="86"/>
      <c r="AX66" s="87">
        <v>30</v>
      </c>
      <c r="AY66" s="87"/>
      <c r="AZ66" s="87"/>
      <c r="BA66" s="87"/>
      <c r="BB66" s="88" t="s">
        <v>25</v>
      </c>
      <c r="BC66" s="53">
        <v>3</v>
      </c>
      <c r="BE66" s="168">
        <f t="shared" si="47"/>
        <v>30</v>
      </c>
      <c r="BF66" s="150">
        <v>5</v>
      </c>
      <c r="BG66" s="150">
        <f t="shared" si="17"/>
        <v>35</v>
      </c>
    </row>
    <row r="67" spans="1:59" s="9" customFormat="1" ht="23.25" customHeight="1">
      <c r="A67" s="274">
        <v>16</v>
      </c>
      <c r="B67" s="152" t="s">
        <v>79</v>
      </c>
      <c r="C67" s="313">
        <f t="shared" si="46"/>
        <v>2</v>
      </c>
      <c r="D67" s="338"/>
      <c r="E67" s="338">
        <f>BC67</f>
        <v>2</v>
      </c>
      <c r="F67" s="378"/>
      <c r="G67" s="378"/>
      <c r="H67" s="168">
        <f t="shared" si="48"/>
        <v>15</v>
      </c>
      <c r="I67" s="169">
        <f t="shared" si="54"/>
        <v>0</v>
      </c>
      <c r="J67" s="170">
        <f t="shared" si="54"/>
        <v>15</v>
      </c>
      <c r="K67" s="150">
        <f t="shared" si="54"/>
        <v>0</v>
      </c>
      <c r="L67" s="150">
        <f t="shared" si="54"/>
        <v>0</v>
      </c>
      <c r="M67" s="177">
        <f t="shared" si="54"/>
        <v>0</v>
      </c>
      <c r="N67" s="73"/>
      <c r="O67" s="74"/>
      <c r="P67" s="74"/>
      <c r="Q67" s="74"/>
      <c r="R67" s="74"/>
      <c r="S67" s="107"/>
      <c r="T67" s="61"/>
      <c r="U67" s="86"/>
      <c r="V67" s="87"/>
      <c r="W67" s="87"/>
      <c r="X67" s="87"/>
      <c r="Y67" s="87"/>
      <c r="Z67" s="88"/>
      <c r="AA67" s="61"/>
      <c r="AB67" s="86"/>
      <c r="AC67" s="87"/>
      <c r="AD67" s="87"/>
      <c r="AE67" s="87"/>
      <c r="AF67" s="87"/>
      <c r="AG67" s="88"/>
      <c r="AH67" s="61"/>
      <c r="AI67" s="86"/>
      <c r="AJ67" s="87"/>
      <c r="AK67" s="87"/>
      <c r="AL67" s="87"/>
      <c r="AM67" s="87"/>
      <c r="AN67" s="277"/>
      <c r="AO67" s="61"/>
      <c r="AP67" s="86"/>
      <c r="AQ67" s="87"/>
      <c r="AR67" s="87"/>
      <c r="AS67" s="87"/>
      <c r="AT67" s="87"/>
      <c r="AU67" s="277"/>
      <c r="AV67" s="61"/>
      <c r="AW67" s="86"/>
      <c r="AX67" s="87">
        <v>15</v>
      </c>
      <c r="AY67" s="87"/>
      <c r="AZ67" s="87"/>
      <c r="BA67" s="87"/>
      <c r="BB67" s="88" t="s">
        <v>25</v>
      </c>
      <c r="BC67" s="53">
        <v>2</v>
      </c>
      <c r="BE67" s="168">
        <f t="shared" si="47"/>
        <v>15</v>
      </c>
      <c r="BF67" s="150">
        <v>5</v>
      </c>
      <c r="BG67" s="150">
        <f t="shared" si="17"/>
        <v>20</v>
      </c>
    </row>
    <row r="68" spans="1:59" s="9" customFormat="1" ht="23.25">
      <c r="A68" s="347">
        <v>17</v>
      </c>
      <c r="B68" s="388" t="s">
        <v>80</v>
      </c>
      <c r="C68" s="313">
        <f t="shared" si="46"/>
        <v>1</v>
      </c>
      <c r="D68" s="337">
        <v>4</v>
      </c>
      <c r="E68" s="338">
        <f>AV68</f>
        <v>3</v>
      </c>
      <c r="F68" s="378"/>
      <c r="G68" s="378"/>
      <c r="H68" s="168">
        <f t="shared" si="48"/>
        <v>15</v>
      </c>
      <c r="I68" s="169">
        <f>N68+U68+AB68+AI68+AP68+AW68</f>
        <v>0</v>
      </c>
      <c r="J68" s="170">
        <f>O68+V68+AC68+AJ68+AQ68+AX68</f>
        <v>0</v>
      </c>
      <c r="K68" s="150">
        <f aca="true" t="shared" si="55" ref="K68:M69">P68+W68+AD68+AK68+AR68+AY68</f>
        <v>0</v>
      </c>
      <c r="L68" s="150">
        <f t="shared" si="55"/>
        <v>15</v>
      </c>
      <c r="M68" s="177">
        <f t="shared" si="55"/>
        <v>0</v>
      </c>
      <c r="N68" s="73"/>
      <c r="O68" s="74"/>
      <c r="P68" s="74"/>
      <c r="Q68" s="74"/>
      <c r="R68" s="74"/>
      <c r="S68" s="107"/>
      <c r="T68" s="61"/>
      <c r="U68" s="86"/>
      <c r="V68" s="87"/>
      <c r="W68" s="87"/>
      <c r="X68" s="87"/>
      <c r="Y68" s="87"/>
      <c r="Z68" s="88"/>
      <c r="AA68" s="61"/>
      <c r="AB68" s="86"/>
      <c r="AC68" s="87"/>
      <c r="AD68" s="87"/>
      <c r="AE68" s="87"/>
      <c r="AF68" s="87"/>
      <c r="AG68" s="88"/>
      <c r="AH68" s="61"/>
      <c r="AI68" s="86"/>
      <c r="AJ68" s="87"/>
      <c r="AK68" s="87"/>
      <c r="AL68" s="87"/>
      <c r="AM68" s="87"/>
      <c r="AN68" s="277"/>
      <c r="AO68" s="61"/>
      <c r="AP68" s="86"/>
      <c r="AQ68" s="87"/>
      <c r="AR68" s="87"/>
      <c r="AS68" s="87">
        <v>15</v>
      </c>
      <c r="AT68" s="87"/>
      <c r="AU68" s="277" t="s">
        <v>25</v>
      </c>
      <c r="AV68" s="61">
        <v>3</v>
      </c>
      <c r="AW68" s="86"/>
      <c r="AX68" s="87"/>
      <c r="AY68" s="87"/>
      <c r="AZ68" s="87"/>
      <c r="BA68" s="87"/>
      <c r="BB68" s="88"/>
      <c r="BC68" s="53"/>
      <c r="BE68" s="168">
        <f t="shared" si="47"/>
        <v>15</v>
      </c>
      <c r="BF68" s="150">
        <v>5</v>
      </c>
      <c r="BG68" s="150">
        <f t="shared" si="17"/>
        <v>20</v>
      </c>
    </row>
    <row r="69" spans="1:59" s="9" customFormat="1" ht="30" customHeight="1" thickBot="1">
      <c r="A69" s="274">
        <v>18</v>
      </c>
      <c r="B69" s="389" t="s">
        <v>96</v>
      </c>
      <c r="C69" s="314">
        <v>1</v>
      </c>
      <c r="D69" s="338"/>
      <c r="E69" s="338">
        <f>AV69</f>
        <v>1</v>
      </c>
      <c r="F69" s="378"/>
      <c r="G69" s="378"/>
      <c r="H69" s="168">
        <f t="shared" si="48"/>
        <v>15</v>
      </c>
      <c r="I69" s="169">
        <f>N69+U69+AB69+AI69+AP69+AW69</f>
        <v>0</v>
      </c>
      <c r="J69" s="170">
        <f>O69+V69+AC69+AJ69+AQ69+AX69</f>
        <v>0</v>
      </c>
      <c r="K69" s="156">
        <f t="shared" si="55"/>
        <v>0</v>
      </c>
      <c r="L69" s="156">
        <f t="shared" si="55"/>
        <v>15</v>
      </c>
      <c r="M69" s="183">
        <f t="shared" si="55"/>
        <v>0</v>
      </c>
      <c r="N69" s="228"/>
      <c r="O69" s="229"/>
      <c r="P69" s="229"/>
      <c r="Q69" s="229"/>
      <c r="R69" s="229"/>
      <c r="S69" s="248"/>
      <c r="T69" s="234"/>
      <c r="U69" s="279"/>
      <c r="V69" s="258"/>
      <c r="W69" s="258"/>
      <c r="X69" s="258"/>
      <c r="Y69" s="258"/>
      <c r="Z69" s="208"/>
      <c r="AA69" s="234"/>
      <c r="AB69" s="279"/>
      <c r="AC69" s="258"/>
      <c r="AD69" s="258"/>
      <c r="AE69" s="258"/>
      <c r="AF69" s="258"/>
      <c r="AG69" s="208"/>
      <c r="AH69" s="234"/>
      <c r="AI69" s="279"/>
      <c r="AJ69" s="258"/>
      <c r="AK69" s="258"/>
      <c r="AL69" s="258"/>
      <c r="AM69" s="258"/>
      <c r="AN69" s="209"/>
      <c r="AO69" s="234"/>
      <c r="AP69" s="279"/>
      <c r="AQ69" s="258"/>
      <c r="AR69" s="258"/>
      <c r="AS69" s="258">
        <v>15</v>
      </c>
      <c r="AT69" s="258"/>
      <c r="AU69" s="209" t="s">
        <v>25</v>
      </c>
      <c r="AV69" s="234">
        <v>1</v>
      </c>
      <c r="AW69" s="279"/>
      <c r="AX69" s="258"/>
      <c r="AY69" s="258"/>
      <c r="AZ69" s="258"/>
      <c r="BA69" s="258"/>
      <c r="BB69" s="208"/>
      <c r="BC69" s="191"/>
      <c r="BE69" s="168">
        <f t="shared" si="47"/>
        <v>15</v>
      </c>
      <c r="BF69" s="150">
        <v>5</v>
      </c>
      <c r="BG69" s="150">
        <f t="shared" si="17"/>
        <v>20</v>
      </c>
    </row>
    <row r="70" spans="1:59" s="9" customFormat="1" ht="30" customHeight="1" thickBot="1">
      <c r="A70" s="67"/>
      <c r="B70" s="153"/>
      <c r="E70" s="317"/>
      <c r="F70" s="317"/>
      <c r="G70" s="317"/>
      <c r="H70" s="192"/>
      <c r="I70" s="192"/>
      <c r="J70" s="192"/>
      <c r="K70" s="192"/>
      <c r="L70" s="192"/>
      <c r="M70" s="192"/>
      <c r="N70" s="100"/>
      <c r="O70" s="100"/>
      <c r="P70" s="100"/>
      <c r="Q70" s="100"/>
      <c r="R70" s="100"/>
      <c r="S70" s="100"/>
      <c r="T70" s="192"/>
      <c r="U70" s="77"/>
      <c r="V70" s="77"/>
      <c r="W70" s="77"/>
      <c r="X70" s="77"/>
      <c r="Y70" s="77"/>
      <c r="Z70" s="77"/>
      <c r="AA70" s="192"/>
      <c r="AB70" s="77"/>
      <c r="AC70" s="77"/>
      <c r="AD70" s="77"/>
      <c r="AE70" s="77"/>
      <c r="AF70" s="77"/>
      <c r="AG70" s="77"/>
      <c r="AH70" s="192"/>
      <c r="AI70" s="77"/>
      <c r="AJ70" s="77"/>
      <c r="AK70" s="77"/>
      <c r="AL70" s="77"/>
      <c r="AM70" s="77"/>
      <c r="AN70" s="192"/>
      <c r="AO70" s="192"/>
      <c r="AP70" s="77"/>
      <c r="AQ70" s="77"/>
      <c r="AR70" s="77"/>
      <c r="AS70" s="77"/>
      <c r="AT70" s="77"/>
      <c r="AU70" s="192"/>
      <c r="AV70" s="192"/>
      <c r="AW70" s="77"/>
      <c r="AX70" s="77"/>
      <c r="AY70" s="77"/>
      <c r="AZ70" s="77"/>
      <c r="BA70" s="77"/>
      <c r="BB70" s="77"/>
      <c r="BC70" s="192"/>
      <c r="BE70" s="192"/>
      <c r="BF70" s="192"/>
      <c r="BG70" s="192"/>
    </row>
    <row r="71" spans="1:59" s="9" customFormat="1" ht="45" customHeight="1" thickBot="1">
      <c r="A71" s="163" t="s">
        <v>162</v>
      </c>
      <c r="B71" s="235" t="s">
        <v>166</v>
      </c>
      <c r="C71" s="384">
        <f>SUM(C72:C77)</f>
        <v>23</v>
      </c>
      <c r="D71" s="292" t="s">
        <v>146</v>
      </c>
      <c r="E71" s="292" t="s">
        <v>147</v>
      </c>
      <c r="F71" s="159" t="s">
        <v>133</v>
      </c>
      <c r="G71" s="159" t="s">
        <v>134</v>
      </c>
      <c r="H71" s="161">
        <f>SUM(H72:H77)</f>
        <v>300</v>
      </c>
      <c r="I71" s="162">
        <f aca="true" t="shared" si="56" ref="I71:M77">N71+U71+AB71+AI71+AP71+AW71</f>
        <v>30</v>
      </c>
      <c r="J71" s="163">
        <f t="shared" si="56"/>
        <v>240</v>
      </c>
      <c r="K71" s="163">
        <f t="shared" si="56"/>
        <v>0</v>
      </c>
      <c r="L71" s="163">
        <f t="shared" si="56"/>
        <v>30</v>
      </c>
      <c r="M71" s="164">
        <f t="shared" si="56"/>
        <v>0</v>
      </c>
      <c r="N71" s="162">
        <f>SUM(N72:N77)</f>
        <v>0</v>
      </c>
      <c r="O71" s="162">
        <f>SUM(O72:O77)</f>
        <v>0</v>
      </c>
      <c r="P71" s="162">
        <f>SUM(P72:P77)</f>
        <v>0</v>
      </c>
      <c r="Q71" s="162">
        <f>SUM(Q72:Q77)</f>
        <v>0</v>
      </c>
      <c r="R71" s="162">
        <f>SUM(R72:R77)</f>
        <v>0</v>
      </c>
      <c r="S71" s="162">
        <f>COUNTIF(S72:S77,"E")</f>
        <v>0</v>
      </c>
      <c r="T71" s="162">
        <f aca="true" t="shared" si="57" ref="T71:Y71">SUM(T72:T77)</f>
        <v>0</v>
      </c>
      <c r="U71" s="162">
        <f t="shared" si="57"/>
        <v>0</v>
      </c>
      <c r="V71" s="162">
        <f t="shared" si="57"/>
        <v>0</v>
      </c>
      <c r="W71" s="162">
        <f t="shared" si="57"/>
        <v>0</v>
      </c>
      <c r="X71" s="162">
        <f t="shared" si="57"/>
        <v>0</v>
      </c>
      <c r="Y71" s="162">
        <f t="shared" si="57"/>
        <v>0</v>
      </c>
      <c r="Z71" s="162">
        <f>COUNTIF(Z72:Z77,"E")</f>
        <v>0</v>
      </c>
      <c r="AA71" s="162">
        <f aca="true" t="shared" si="58" ref="AA71:AF71">SUM(AA72:AA77)</f>
        <v>0</v>
      </c>
      <c r="AB71" s="162">
        <f t="shared" si="58"/>
        <v>0</v>
      </c>
      <c r="AC71" s="162">
        <f t="shared" si="58"/>
        <v>60</v>
      </c>
      <c r="AD71" s="162">
        <f t="shared" si="58"/>
        <v>0</v>
      </c>
      <c r="AE71" s="162">
        <f t="shared" si="58"/>
        <v>0</v>
      </c>
      <c r="AF71" s="162">
        <f t="shared" si="58"/>
        <v>0</v>
      </c>
      <c r="AG71" s="162">
        <f>COUNTIF(AG72:AG77,"E")</f>
        <v>0</v>
      </c>
      <c r="AH71" s="162">
        <f aca="true" t="shared" si="59" ref="AH71:AM71">SUM(AH72:AH77)</f>
        <v>4</v>
      </c>
      <c r="AI71" s="162">
        <f t="shared" si="59"/>
        <v>0</v>
      </c>
      <c r="AJ71" s="162">
        <f t="shared" si="59"/>
        <v>90</v>
      </c>
      <c r="AK71" s="162">
        <f t="shared" si="59"/>
        <v>0</v>
      </c>
      <c r="AL71" s="162">
        <f t="shared" si="59"/>
        <v>0</v>
      </c>
      <c r="AM71" s="162">
        <f t="shared" si="59"/>
        <v>0</v>
      </c>
      <c r="AN71" s="162">
        <f>COUNTIF(AN72:AN77,"E")</f>
        <v>1</v>
      </c>
      <c r="AO71" s="310">
        <f aca="true" t="shared" si="60" ref="AO71:AT71">SUM(AO72:AO77)</f>
        <v>6</v>
      </c>
      <c r="AP71" s="162">
        <f t="shared" si="60"/>
        <v>30</v>
      </c>
      <c r="AQ71" s="162">
        <f t="shared" si="60"/>
        <v>90</v>
      </c>
      <c r="AR71" s="162">
        <f t="shared" si="60"/>
        <v>0</v>
      </c>
      <c r="AS71" s="162">
        <f t="shared" si="60"/>
        <v>0</v>
      </c>
      <c r="AT71" s="162">
        <f t="shared" si="60"/>
        <v>0</v>
      </c>
      <c r="AU71" s="162">
        <f>COUNTIF(AU72:AU77,"E")</f>
        <v>2</v>
      </c>
      <c r="AV71" s="310">
        <f aca="true" t="shared" si="61" ref="AV71:BA71">SUM(AV72:AV77)</f>
        <v>10</v>
      </c>
      <c r="AW71" s="162">
        <f t="shared" si="61"/>
        <v>0</v>
      </c>
      <c r="AX71" s="162">
        <f t="shared" si="61"/>
        <v>0</v>
      </c>
      <c r="AY71" s="162">
        <f t="shared" si="61"/>
        <v>0</v>
      </c>
      <c r="AZ71" s="162">
        <f t="shared" si="61"/>
        <v>30</v>
      </c>
      <c r="BA71" s="162">
        <f t="shared" si="61"/>
        <v>0</v>
      </c>
      <c r="BB71" s="162">
        <f>COUNTIF(BB72:BB77,"E")</f>
        <v>0</v>
      </c>
      <c r="BC71" s="163">
        <f>SUM(BC72:BC77)</f>
        <v>3</v>
      </c>
      <c r="BE71" s="161">
        <f aca="true" t="shared" si="62" ref="BE71:BE77">H71</f>
        <v>300</v>
      </c>
      <c r="BF71" s="159">
        <f>SUM(BF72:BF77)</f>
        <v>30</v>
      </c>
      <c r="BG71" s="159">
        <f t="shared" si="17"/>
        <v>330</v>
      </c>
    </row>
    <row r="72" spans="1:59" s="9" customFormat="1" ht="23.25">
      <c r="A72" s="166">
        <v>1</v>
      </c>
      <c r="B72" s="153" t="s">
        <v>97</v>
      </c>
      <c r="C72" s="313">
        <f aca="true" t="shared" si="63" ref="C72:C77">ABS(D72-E72)</f>
        <v>4</v>
      </c>
      <c r="D72" s="329">
        <v>0</v>
      </c>
      <c r="E72" s="338">
        <f>AH72+AO72</f>
        <v>4</v>
      </c>
      <c r="F72" s="378"/>
      <c r="G72" s="378"/>
      <c r="H72" s="168">
        <f aca="true" t="shared" si="64" ref="H72:H77">SUM(I72:M72)</f>
        <v>60</v>
      </c>
      <c r="I72" s="169">
        <f t="shared" si="56"/>
        <v>0</v>
      </c>
      <c r="J72" s="170">
        <f t="shared" si="56"/>
        <v>60</v>
      </c>
      <c r="K72" s="170">
        <f t="shared" si="56"/>
        <v>0</v>
      </c>
      <c r="L72" s="170">
        <f t="shared" si="56"/>
        <v>0</v>
      </c>
      <c r="M72" s="171">
        <f t="shared" si="56"/>
        <v>0</v>
      </c>
      <c r="N72" s="73"/>
      <c r="O72" s="73"/>
      <c r="P72" s="73"/>
      <c r="Q72" s="74"/>
      <c r="R72" s="74"/>
      <c r="S72" s="107"/>
      <c r="T72" s="72"/>
      <c r="U72" s="111"/>
      <c r="V72" s="111"/>
      <c r="W72" s="111"/>
      <c r="X72" s="111"/>
      <c r="Y72" s="111"/>
      <c r="Z72" s="88"/>
      <c r="AA72" s="72"/>
      <c r="AB72" s="111"/>
      <c r="AC72" s="111">
        <v>30</v>
      </c>
      <c r="AD72" s="111"/>
      <c r="AE72" s="111"/>
      <c r="AF72" s="111"/>
      <c r="AG72" s="88" t="s">
        <v>25</v>
      </c>
      <c r="AH72" s="72">
        <v>2</v>
      </c>
      <c r="AI72" s="111"/>
      <c r="AJ72" s="111">
        <v>30</v>
      </c>
      <c r="AK72" s="111"/>
      <c r="AL72" s="111"/>
      <c r="AM72" s="111"/>
      <c r="AN72" s="85" t="s">
        <v>68</v>
      </c>
      <c r="AO72" s="61">
        <v>2</v>
      </c>
      <c r="AP72" s="111"/>
      <c r="AQ72" s="111"/>
      <c r="AR72" s="111"/>
      <c r="AS72" s="111"/>
      <c r="AT72" s="111"/>
      <c r="AU72" s="173"/>
      <c r="AV72" s="72"/>
      <c r="AW72" s="111"/>
      <c r="AX72" s="111"/>
      <c r="AY72" s="111"/>
      <c r="AZ72" s="111"/>
      <c r="BA72" s="111"/>
      <c r="BB72" s="273"/>
      <c r="BC72" s="71"/>
      <c r="BE72" s="168">
        <f t="shared" si="62"/>
        <v>60</v>
      </c>
      <c r="BF72" s="150">
        <v>5</v>
      </c>
      <c r="BG72" s="150">
        <f t="shared" si="17"/>
        <v>65</v>
      </c>
    </row>
    <row r="73" spans="1:59" s="9" customFormat="1" ht="23.25">
      <c r="A73" s="174">
        <v>2</v>
      </c>
      <c r="B73" s="155" t="s">
        <v>98</v>
      </c>
      <c r="C73" s="313">
        <f t="shared" si="63"/>
        <v>5</v>
      </c>
      <c r="D73" s="329">
        <v>0</v>
      </c>
      <c r="E73" s="338">
        <f>AO73+AV73</f>
        <v>5</v>
      </c>
      <c r="F73" s="378"/>
      <c r="G73" s="378"/>
      <c r="H73" s="168">
        <f t="shared" si="64"/>
        <v>60</v>
      </c>
      <c r="I73" s="169">
        <f t="shared" si="56"/>
        <v>0</v>
      </c>
      <c r="J73" s="170">
        <f t="shared" si="56"/>
        <v>60</v>
      </c>
      <c r="K73" s="170">
        <f t="shared" si="56"/>
        <v>0</v>
      </c>
      <c r="L73" s="170">
        <f t="shared" si="56"/>
        <v>0</v>
      </c>
      <c r="M73" s="171">
        <f t="shared" si="56"/>
        <v>0</v>
      </c>
      <c r="N73" s="55"/>
      <c r="O73" s="56"/>
      <c r="P73" s="74"/>
      <c r="Q73" s="74"/>
      <c r="R73" s="74"/>
      <c r="S73" s="107"/>
      <c r="T73" s="61"/>
      <c r="U73" s="84"/>
      <c r="V73" s="59"/>
      <c r="W73" s="59"/>
      <c r="X73" s="59"/>
      <c r="Y73" s="59"/>
      <c r="Z73" s="85"/>
      <c r="AA73" s="61"/>
      <c r="AB73" s="84"/>
      <c r="AC73" s="59"/>
      <c r="AD73" s="59"/>
      <c r="AE73" s="59"/>
      <c r="AF73" s="59"/>
      <c r="AG73" s="85"/>
      <c r="AH73" s="54"/>
      <c r="AI73" s="84"/>
      <c r="AJ73" s="59">
        <v>30</v>
      </c>
      <c r="AK73" s="59"/>
      <c r="AL73" s="59"/>
      <c r="AM73" s="59"/>
      <c r="AN73" s="85" t="s">
        <v>25</v>
      </c>
      <c r="AO73" s="61">
        <v>2</v>
      </c>
      <c r="AP73" s="84"/>
      <c r="AQ73" s="59">
        <v>30</v>
      </c>
      <c r="AR73" s="59"/>
      <c r="AS73" s="59"/>
      <c r="AT73" s="59"/>
      <c r="AU73" s="85" t="s">
        <v>68</v>
      </c>
      <c r="AV73" s="61">
        <v>3</v>
      </c>
      <c r="AW73" s="84"/>
      <c r="AX73" s="59"/>
      <c r="AY73" s="59"/>
      <c r="AZ73" s="59"/>
      <c r="BA73" s="59"/>
      <c r="BB73" s="85"/>
      <c r="BC73" s="53"/>
      <c r="BE73" s="168">
        <f t="shared" si="62"/>
        <v>60</v>
      </c>
      <c r="BF73" s="150">
        <v>5</v>
      </c>
      <c r="BG73" s="150">
        <f t="shared" si="17"/>
        <v>65</v>
      </c>
    </row>
    <row r="74" spans="1:59" s="9" customFormat="1" ht="23.25">
      <c r="A74" s="166">
        <v>3</v>
      </c>
      <c r="B74" s="153" t="s">
        <v>99</v>
      </c>
      <c r="C74" s="313">
        <f t="shared" si="63"/>
        <v>4</v>
      </c>
      <c r="D74" s="329">
        <v>0</v>
      </c>
      <c r="E74" s="338">
        <f>AO74+AV74</f>
        <v>4</v>
      </c>
      <c r="F74" s="378"/>
      <c r="G74" s="378"/>
      <c r="H74" s="168">
        <f t="shared" si="64"/>
        <v>45</v>
      </c>
      <c r="I74" s="169">
        <f t="shared" si="56"/>
        <v>0</v>
      </c>
      <c r="J74" s="170">
        <f t="shared" si="56"/>
        <v>45</v>
      </c>
      <c r="K74" s="170">
        <f t="shared" si="56"/>
        <v>0</v>
      </c>
      <c r="L74" s="170">
        <f t="shared" si="56"/>
        <v>0</v>
      </c>
      <c r="M74" s="171">
        <f t="shared" si="56"/>
        <v>0</v>
      </c>
      <c r="N74" s="55"/>
      <c r="O74" s="56"/>
      <c r="P74" s="74"/>
      <c r="Q74" s="74"/>
      <c r="R74" s="74"/>
      <c r="S74" s="107"/>
      <c r="T74" s="61"/>
      <c r="U74" s="84"/>
      <c r="V74" s="59"/>
      <c r="W74" s="59"/>
      <c r="X74" s="59"/>
      <c r="Y74" s="59"/>
      <c r="Z74" s="85"/>
      <c r="AA74" s="61"/>
      <c r="AB74" s="84"/>
      <c r="AC74" s="59"/>
      <c r="AD74" s="59"/>
      <c r="AE74" s="59"/>
      <c r="AF74" s="59"/>
      <c r="AG74" s="280"/>
      <c r="AH74" s="54"/>
      <c r="AI74" s="84"/>
      <c r="AJ74" s="59">
        <v>15</v>
      </c>
      <c r="AK74" s="59"/>
      <c r="AL74" s="59"/>
      <c r="AM74" s="59"/>
      <c r="AN74" s="85" t="s">
        <v>25</v>
      </c>
      <c r="AO74" s="61">
        <v>1</v>
      </c>
      <c r="AP74" s="84"/>
      <c r="AQ74" s="59">
        <v>30</v>
      </c>
      <c r="AR74" s="59"/>
      <c r="AS74" s="59"/>
      <c r="AT74" s="59"/>
      <c r="AU74" s="85" t="s">
        <v>25</v>
      </c>
      <c r="AV74" s="61">
        <v>3</v>
      </c>
      <c r="AW74" s="84"/>
      <c r="AX74" s="59"/>
      <c r="AY74" s="59"/>
      <c r="AZ74" s="59"/>
      <c r="BA74" s="59"/>
      <c r="BB74" s="85"/>
      <c r="BC74" s="53"/>
      <c r="BE74" s="168">
        <f t="shared" si="62"/>
        <v>45</v>
      </c>
      <c r="BF74" s="150">
        <v>5</v>
      </c>
      <c r="BG74" s="150">
        <f t="shared" si="17"/>
        <v>50</v>
      </c>
    </row>
    <row r="75" spans="1:59" s="9" customFormat="1" ht="23.25">
      <c r="A75" s="174">
        <v>4</v>
      </c>
      <c r="B75" s="155" t="s">
        <v>100</v>
      </c>
      <c r="C75" s="313">
        <f t="shared" si="63"/>
        <v>3</v>
      </c>
      <c r="D75" s="329">
        <v>0</v>
      </c>
      <c r="E75" s="338">
        <f>AH75+AO75</f>
        <v>3</v>
      </c>
      <c r="F75" s="378"/>
      <c r="G75" s="378"/>
      <c r="H75" s="168">
        <f t="shared" si="64"/>
        <v>45</v>
      </c>
      <c r="I75" s="169">
        <f t="shared" si="56"/>
        <v>0</v>
      </c>
      <c r="J75" s="170">
        <f t="shared" si="56"/>
        <v>45</v>
      </c>
      <c r="K75" s="170">
        <f t="shared" si="56"/>
        <v>0</v>
      </c>
      <c r="L75" s="170">
        <f t="shared" si="56"/>
        <v>0</v>
      </c>
      <c r="M75" s="171">
        <f t="shared" si="56"/>
        <v>0</v>
      </c>
      <c r="N75" s="55"/>
      <c r="O75" s="56"/>
      <c r="P75" s="74"/>
      <c r="Q75" s="74"/>
      <c r="R75" s="74"/>
      <c r="S75" s="107"/>
      <c r="T75" s="61"/>
      <c r="U75" s="86"/>
      <c r="V75" s="87"/>
      <c r="W75" s="87"/>
      <c r="X75" s="87"/>
      <c r="Y75" s="87"/>
      <c r="Z75" s="88"/>
      <c r="AA75" s="61"/>
      <c r="AB75" s="86"/>
      <c r="AC75" s="87">
        <v>30</v>
      </c>
      <c r="AD75" s="87"/>
      <c r="AE75" s="87"/>
      <c r="AF75" s="87"/>
      <c r="AG75" s="88" t="s">
        <v>25</v>
      </c>
      <c r="AH75" s="61">
        <v>2</v>
      </c>
      <c r="AI75" s="86"/>
      <c r="AJ75" s="87">
        <v>15</v>
      </c>
      <c r="AK75" s="87"/>
      <c r="AL75" s="87"/>
      <c r="AM75" s="87"/>
      <c r="AN75" s="88" t="s">
        <v>25</v>
      </c>
      <c r="AO75" s="61">
        <v>1</v>
      </c>
      <c r="AP75" s="86"/>
      <c r="AQ75" s="87"/>
      <c r="AR75" s="87"/>
      <c r="AS75" s="87"/>
      <c r="AT75" s="87"/>
      <c r="AU75" s="88"/>
      <c r="AV75" s="61"/>
      <c r="AW75" s="86"/>
      <c r="AX75" s="87"/>
      <c r="AY75" s="87"/>
      <c r="AZ75" s="87"/>
      <c r="BA75" s="87"/>
      <c r="BB75" s="88"/>
      <c r="BC75" s="53"/>
      <c r="BE75" s="168">
        <f t="shared" si="62"/>
        <v>45</v>
      </c>
      <c r="BF75" s="150">
        <v>5</v>
      </c>
      <c r="BG75" s="150">
        <f t="shared" si="17"/>
        <v>50</v>
      </c>
    </row>
    <row r="76" spans="1:59" s="9" customFormat="1" ht="25.5" customHeight="1">
      <c r="A76" s="166">
        <v>5</v>
      </c>
      <c r="B76" s="175" t="s">
        <v>125</v>
      </c>
      <c r="C76" s="313">
        <f t="shared" si="63"/>
        <v>4</v>
      </c>
      <c r="D76" s="329">
        <v>0</v>
      </c>
      <c r="E76" s="338">
        <f>AV76</f>
        <v>4</v>
      </c>
      <c r="F76" s="378"/>
      <c r="G76" s="378"/>
      <c r="H76" s="168">
        <f t="shared" si="64"/>
        <v>60</v>
      </c>
      <c r="I76" s="169">
        <f t="shared" si="56"/>
        <v>30</v>
      </c>
      <c r="J76" s="170">
        <f t="shared" si="56"/>
        <v>30</v>
      </c>
      <c r="K76" s="170">
        <f t="shared" si="56"/>
        <v>0</v>
      </c>
      <c r="L76" s="170">
        <f t="shared" si="56"/>
        <v>0</v>
      </c>
      <c r="M76" s="171">
        <f t="shared" si="56"/>
        <v>0</v>
      </c>
      <c r="N76" s="55"/>
      <c r="O76" s="74"/>
      <c r="P76" s="74"/>
      <c r="Q76" s="74"/>
      <c r="R76" s="74"/>
      <c r="S76" s="107"/>
      <c r="T76" s="276"/>
      <c r="U76" s="86"/>
      <c r="V76" s="87"/>
      <c r="W76" s="87"/>
      <c r="X76" s="59"/>
      <c r="Y76" s="59"/>
      <c r="Z76" s="88"/>
      <c r="AA76" s="276"/>
      <c r="AB76" s="86"/>
      <c r="AC76" s="87"/>
      <c r="AD76" s="87"/>
      <c r="AE76" s="87"/>
      <c r="AF76" s="87"/>
      <c r="AG76" s="88"/>
      <c r="AH76" s="276"/>
      <c r="AI76" s="86"/>
      <c r="AJ76" s="88"/>
      <c r="AK76" s="87"/>
      <c r="AL76" s="87"/>
      <c r="AM76" s="87"/>
      <c r="AN76" s="88"/>
      <c r="AO76" s="276"/>
      <c r="AP76" s="86">
        <v>30</v>
      </c>
      <c r="AQ76" s="111">
        <v>30</v>
      </c>
      <c r="AR76" s="111"/>
      <c r="AS76" s="111"/>
      <c r="AT76" s="111"/>
      <c r="AU76" s="88" t="s">
        <v>68</v>
      </c>
      <c r="AV76" s="102">
        <v>4</v>
      </c>
      <c r="AW76" s="111"/>
      <c r="AX76" s="111"/>
      <c r="AY76" s="111"/>
      <c r="AZ76" s="111"/>
      <c r="BA76" s="111"/>
      <c r="BB76" s="88"/>
      <c r="BC76" s="226"/>
      <c r="BE76" s="168">
        <f t="shared" si="62"/>
        <v>60</v>
      </c>
      <c r="BF76" s="150">
        <v>5</v>
      </c>
      <c r="BG76" s="150">
        <f t="shared" si="17"/>
        <v>65</v>
      </c>
    </row>
    <row r="77" spans="1:59" s="9" customFormat="1" ht="24" thickBot="1">
      <c r="A77" s="174">
        <v>6</v>
      </c>
      <c r="B77" s="263" t="s">
        <v>126</v>
      </c>
      <c r="C77" s="313">
        <f t="shared" si="63"/>
        <v>3</v>
      </c>
      <c r="D77" s="329">
        <v>0</v>
      </c>
      <c r="E77" s="338">
        <f>BC77</f>
        <v>3</v>
      </c>
      <c r="F77" s="378"/>
      <c r="G77" s="378"/>
      <c r="H77" s="157">
        <f t="shared" si="64"/>
        <v>30</v>
      </c>
      <c r="I77" s="264">
        <f t="shared" si="56"/>
        <v>0</v>
      </c>
      <c r="J77" s="113">
        <f t="shared" si="56"/>
        <v>0</v>
      </c>
      <c r="K77" s="113">
        <f t="shared" si="56"/>
        <v>0</v>
      </c>
      <c r="L77" s="113">
        <f t="shared" si="56"/>
        <v>30</v>
      </c>
      <c r="M77" s="265">
        <f t="shared" si="56"/>
        <v>0</v>
      </c>
      <c r="N77" s="184"/>
      <c r="O77" s="185"/>
      <c r="P77" s="185"/>
      <c r="Q77" s="185"/>
      <c r="R77" s="185"/>
      <c r="S77" s="244"/>
      <c r="T77" s="234"/>
      <c r="U77" s="232"/>
      <c r="V77" s="189"/>
      <c r="W77" s="189"/>
      <c r="X77" s="189"/>
      <c r="Y77" s="189"/>
      <c r="Z77" s="281"/>
      <c r="AA77" s="234"/>
      <c r="AB77" s="232"/>
      <c r="AC77" s="189"/>
      <c r="AD77" s="189"/>
      <c r="AE77" s="189"/>
      <c r="AF77" s="189"/>
      <c r="AG77" s="281"/>
      <c r="AH77" s="187"/>
      <c r="AI77" s="232"/>
      <c r="AJ77" s="189"/>
      <c r="AK77" s="189"/>
      <c r="AL77" s="189"/>
      <c r="AM77" s="189"/>
      <c r="AN77" s="281"/>
      <c r="AO77" s="234"/>
      <c r="AP77" s="232"/>
      <c r="AQ77" s="189"/>
      <c r="AR77" s="189"/>
      <c r="AS77" s="185"/>
      <c r="AT77" s="189"/>
      <c r="AU77" s="281"/>
      <c r="AV77" s="234"/>
      <c r="AW77" s="232"/>
      <c r="AX77" s="189"/>
      <c r="AY77" s="189"/>
      <c r="AZ77" s="189">
        <v>30</v>
      </c>
      <c r="BA77" s="189"/>
      <c r="BB77" s="281" t="s">
        <v>25</v>
      </c>
      <c r="BC77" s="191">
        <v>3</v>
      </c>
      <c r="BE77" s="168">
        <f t="shared" si="62"/>
        <v>30</v>
      </c>
      <c r="BF77" s="150">
        <v>5</v>
      </c>
      <c r="BG77" s="150">
        <f t="shared" si="17"/>
        <v>35</v>
      </c>
    </row>
    <row r="78" spans="1:59" s="9" customFormat="1" ht="27" customHeight="1" thickBot="1">
      <c r="A78" s="67"/>
      <c r="B78" s="298"/>
      <c r="C78" s="317"/>
      <c r="D78" s="317"/>
      <c r="E78" s="317"/>
      <c r="F78" s="314"/>
      <c r="G78" s="314"/>
      <c r="H78" s="192"/>
      <c r="I78" s="192"/>
      <c r="J78" s="192"/>
      <c r="K78" s="192"/>
      <c r="L78" s="192"/>
      <c r="M78" s="192"/>
      <c r="N78" s="100"/>
      <c r="O78" s="100"/>
      <c r="P78" s="100"/>
      <c r="Q78" s="100"/>
      <c r="R78" s="100"/>
      <c r="S78" s="100"/>
      <c r="T78" s="192"/>
      <c r="U78" s="77"/>
      <c r="V78" s="77"/>
      <c r="W78" s="77"/>
      <c r="X78" s="77"/>
      <c r="Y78" s="77"/>
      <c r="Z78" s="77"/>
      <c r="AA78" s="192"/>
      <c r="AB78" s="77"/>
      <c r="AC78" s="77"/>
      <c r="AD78" s="77"/>
      <c r="AE78" s="77"/>
      <c r="AF78" s="77"/>
      <c r="AG78" s="77"/>
      <c r="AH78" s="192"/>
      <c r="AI78" s="77"/>
      <c r="AJ78" s="77"/>
      <c r="AK78" s="77"/>
      <c r="AL78" s="77"/>
      <c r="AM78" s="77"/>
      <c r="AN78" s="77"/>
      <c r="AO78" s="192"/>
      <c r="AP78" s="77"/>
      <c r="AQ78" s="77"/>
      <c r="AR78" s="77"/>
      <c r="AS78" s="100"/>
      <c r="AT78" s="77"/>
      <c r="AU78" s="77"/>
      <c r="AV78" s="192"/>
      <c r="AW78" s="77"/>
      <c r="AX78" s="77"/>
      <c r="AY78" s="77"/>
      <c r="AZ78" s="77"/>
      <c r="BA78" s="77"/>
      <c r="BB78" s="77"/>
      <c r="BC78" s="192"/>
      <c r="BE78" s="192"/>
      <c r="BF78" s="192"/>
      <c r="BG78" s="192"/>
    </row>
    <row r="79" spans="1:59" s="9" customFormat="1" ht="45" customHeight="1" thickBot="1">
      <c r="A79" s="163" t="s">
        <v>163</v>
      </c>
      <c r="B79" s="235" t="s">
        <v>164</v>
      </c>
      <c r="C79" s="384">
        <f>SUM(C80:C86)</f>
        <v>23</v>
      </c>
      <c r="D79" s="292" t="s">
        <v>146</v>
      </c>
      <c r="E79" s="292" t="s">
        <v>147</v>
      </c>
      <c r="F79" s="159" t="s">
        <v>133</v>
      </c>
      <c r="G79" s="159" t="s">
        <v>134</v>
      </c>
      <c r="H79" s="161">
        <f>SUM(H80:H86)</f>
        <v>300</v>
      </c>
      <c r="I79" s="162">
        <f>N79+U79+AB79+AI79+AP79+AW79</f>
        <v>30</v>
      </c>
      <c r="J79" s="163">
        <f>O79+V79+AC79+AJ79+AQ79+AX79</f>
        <v>90</v>
      </c>
      <c r="K79" s="163">
        <f>P79+W79+AD79+AK79+AR79+AY79</f>
        <v>0</v>
      </c>
      <c r="L79" s="163">
        <f>Q79+X79+AE79+AL79+AS79+AZ79</f>
        <v>150</v>
      </c>
      <c r="M79" s="164">
        <f>R79+Y79+AF79+AM79+AT79+BA79</f>
        <v>0</v>
      </c>
      <c r="N79" s="162">
        <f>SUM(N82:N86)</f>
        <v>0</v>
      </c>
      <c r="O79" s="162">
        <f>SUM(O82:O86)</f>
        <v>0</v>
      </c>
      <c r="P79" s="162">
        <f>SUM(P82:P86)</f>
        <v>0</v>
      </c>
      <c r="Q79" s="162">
        <f>SUM(Q82:Q86)</f>
        <v>0</v>
      </c>
      <c r="R79" s="162">
        <f>SUM(R82:R86)</f>
        <v>0</v>
      </c>
      <c r="S79" s="162">
        <f>COUNTIF(S82:S86,"E")</f>
        <v>0</v>
      </c>
      <c r="T79" s="162">
        <f aca="true" t="shared" si="65" ref="T79:Y79">SUM(T82:T86)</f>
        <v>0</v>
      </c>
      <c r="U79" s="162">
        <f t="shared" si="65"/>
        <v>0</v>
      </c>
      <c r="V79" s="162">
        <f t="shared" si="65"/>
        <v>0</v>
      </c>
      <c r="W79" s="162">
        <f t="shared" si="65"/>
        <v>0</v>
      </c>
      <c r="X79" s="162">
        <f t="shared" si="65"/>
        <v>0</v>
      </c>
      <c r="Y79" s="162">
        <f t="shared" si="65"/>
        <v>0</v>
      </c>
      <c r="Z79" s="162">
        <f>COUNTIF(Z82:Z86,"E")</f>
        <v>0</v>
      </c>
      <c r="AA79" s="162">
        <f>SUM(AA82:AA86)</f>
        <v>0</v>
      </c>
      <c r="AB79" s="162">
        <f>SUM(AB82:AB86)</f>
        <v>0</v>
      </c>
      <c r="AC79" s="162">
        <f>SUM(AC82:AC86)</f>
        <v>0</v>
      </c>
      <c r="AD79" s="162">
        <f>SUM(AD82:AD86)</f>
        <v>0</v>
      </c>
      <c r="AE79" s="162">
        <f>SUM(AE80:AE86)</f>
        <v>60</v>
      </c>
      <c r="AF79" s="162">
        <f>SUM(AF82:AF86)</f>
        <v>0</v>
      </c>
      <c r="AG79" s="162">
        <f>COUNTIF(AG82:AG86,"E")</f>
        <v>0</v>
      </c>
      <c r="AH79" s="162">
        <f>SUM(AH80:AH86)</f>
        <v>4</v>
      </c>
      <c r="AI79" s="162">
        <f>SUM(AI82:AI86)</f>
        <v>0</v>
      </c>
      <c r="AJ79" s="162">
        <f>SUM(AJ80:AJ86)</f>
        <v>45</v>
      </c>
      <c r="AK79" s="162">
        <f>SUM(AK82:AK86)</f>
        <v>0</v>
      </c>
      <c r="AL79" s="162">
        <f>SUM(AL82:AL86)</f>
        <v>30</v>
      </c>
      <c r="AM79" s="162">
        <f>SUM(AM82:AM86)</f>
        <v>0</v>
      </c>
      <c r="AN79" s="162">
        <f>COUNTIF(AN82:AN86,"E")</f>
        <v>0</v>
      </c>
      <c r="AO79" s="310">
        <f aca="true" t="shared" si="66" ref="AO79:AT79">SUM(AO82:AO86)</f>
        <v>6</v>
      </c>
      <c r="AP79" s="162">
        <f t="shared" si="66"/>
        <v>30</v>
      </c>
      <c r="AQ79" s="162">
        <f t="shared" si="66"/>
        <v>45</v>
      </c>
      <c r="AR79" s="162">
        <f t="shared" si="66"/>
        <v>0</v>
      </c>
      <c r="AS79" s="162">
        <f t="shared" si="66"/>
        <v>30</v>
      </c>
      <c r="AT79" s="162">
        <f t="shared" si="66"/>
        <v>0</v>
      </c>
      <c r="AU79" s="162">
        <f>COUNTIF(AU82:AU86,"E")</f>
        <v>0</v>
      </c>
      <c r="AV79" s="310">
        <f>SUM(AV80:AV86)</f>
        <v>10</v>
      </c>
      <c r="AW79" s="162">
        <f>SUM(AW82:AW86)</f>
        <v>0</v>
      </c>
      <c r="AX79" s="162">
        <f>SUM(AX82:AX86)</f>
        <v>0</v>
      </c>
      <c r="AY79" s="162">
        <f>SUM(AY82:AY86)</f>
        <v>0</v>
      </c>
      <c r="AZ79" s="162">
        <f>SUM(AZ82:AZ86)</f>
        <v>30</v>
      </c>
      <c r="BA79" s="162">
        <f>SUM(BA82:BA86)</f>
        <v>0</v>
      </c>
      <c r="BB79" s="162">
        <f>COUNTIF(BB82:BB86,"E")</f>
        <v>0</v>
      </c>
      <c r="BC79" s="163">
        <f>SUM(BC82:BC86)</f>
        <v>3</v>
      </c>
      <c r="BE79" s="161">
        <f>H79</f>
        <v>300</v>
      </c>
      <c r="BF79" s="159">
        <f>SUM(BF82:BF86)</f>
        <v>25</v>
      </c>
      <c r="BG79" s="159">
        <f>SUM(BG82:BG86)</f>
        <v>265</v>
      </c>
    </row>
    <row r="80" spans="1:59" s="9" customFormat="1" ht="23.25">
      <c r="A80" s="166">
        <v>1</v>
      </c>
      <c r="B80" s="396" t="s">
        <v>173</v>
      </c>
      <c r="C80" s="313">
        <f>ABS(D80-E80)</f>
        <v>2</v>
      </c>
      <c r="D80" s="329">
        <v>0</v>
      </c>
      <c r="E80" s="338">
        <f>AH80</f>
        <v>2</v>
      </c>
      <c r="F80" s="378"/>
      <c r="G80" s="378"/>
      <c r="H80" s="168">
        <f aca="true" t="shared" si="67" ref="H80:H86">SUM(I80:M80)</f>
        <v>30</v>
      </c>
      <c r="I80" s="169">
        <f aca="true" t="shared" si="68" ref="I80:I86">N80+U80+AB80+AI80+AP80+AW80</f>
        <v>0</v>
      </c>
      <c r="J80" s="170">
        <f aca="true" t="shared" si="69" ref="J80:J86">O80+V80+AC80+AJ80+AQ80+AX80</f>
        <v>0</v>
      </c>
      <c r="K80" s="170">
        <f aca="true" t="shared" si="70" ref="K80:K86">P80+W80+AD80+AK80+AR80+AY80</f>
        <v>0</v>
      </c>
      <c r="L80" s="170">
        <f aca="true" t="shared" si="71" ref="L80:L86">Q80+X80+AE80+AL80+AS80+AZ80</f>
        <v>30</v>
      </c>
      <c r="M80" s="171">
        <f aca="true" t="shared" si="72" ref="M80:M86">R80+Y80+AF80+AM80+AT80+BA80</f>
        <v>0</v>
      </c>
      <c r="N80" s="73"/>
      <c r="O80" s="73"/>
      <c r="P80" s="73"/>
      <c r="Q80" s="74"/>
      <c r="R80" s="74"/>
      <c r="S80" s="107"/>
      <c r="T80" s="72"/>
      <c r="U80" s="111"/>
      <c r="V80" s="111"/>
      <c r="W80" s="111"/>
      <c r="X80" s="111"/>
      <c r="Y80" s="111"/>
      <c r="Z80" s="88"/>
      <c r="AA80" s="72"/>
      <c r="AB80" s="111"/>
      <c r="AC80" s="111"/>
      <c r="AD80" s="111"/>
      <c r="AE80" s="111">
        <v>30</v>
      </c>
      <c r="AF80" s="111"/>
      <c r="AG80" s="88" t="s">
        <v>25</v>
      </c>
      <c r="AH80" s="72">
        <v>2</v>
      </c>
      <c r="AI80" s="111"/>
      <c r="AJ80" s="111"/>
      <c r="AK80" s="111"/>
      <c r="AL80" s="111"/>
      <c r="AM80" s="111"/>
      <c r="AN80" s="85"/>
      <c r="AO80" s="61"/>
      <c r="AP80" s="111"/>
      <c r="AQ80" s="111"/>
      <c r="AR80" s="111"/>
      <c r="AS80" s="111"/>
      <c r="AT80" s="111"/>
      <c r="AU80" s="173"/>
      <c r="AV80" s="72"/>
      <c r="AW80" s="111"/>
      <c r="AX80" s="111"/>
      <c r="AY80" s="111"/>
      <c r="AZ80" s="111"/>
      <c r="BA80" s="111"/>
      <c r="BB80" s="273"/>
      <c r="BC80" s="71"/>
      <c r="BE80" s="168">
        <f aca="true" t="shared" si="73" ref="BE80:BE86">H80</f>
        <v>30</v>
      </c>
      <c r="BF80" s="150">
        <v>5</v>
      </c>
      <c r="BG80" s="150">
        <f aca="true" t="shared" si="74" ref="BG80:BG86">SUM(BE80:BF80)</f>
        <v>35</v>
      </c>
    </row>
    <row r="81" spans="1:59" s="9" customFormat="1" ht="23.25">
      <c r="A81" s="166">
        <v>2</v>
      </c>
      <c r="B81" s="396" t="s">
        <v>172</v>
      </c>
      <c r="C81" s="313">
        <f>AV81</f>
        <v>2</v>
      </c>
      <c r="D81" s="329">
        <v>0</v>
      </c>
      <c r="E81" s="338">
        <f>AO81</f>
        <v>0</v>
      </c>
      <c r="F81" s="378"/>
      <c r="G81" s="378"/>
      <c r="H81" s="168">
        <f t="shared" si="67"/>
        <v>30</v>
      </c>
      <c r="I81" s="169">
        <f t="shared" si="68"/>
        <v>0</v>
      </c>
      <c r="J81" s="170">
        <f t="shared" si="69"/>
        <v>30</v>
      </c>
      <c r="K81" s="170">
        <f t="shared" si="70"/>
        <v>0</v>
      </c>
      <c r="L81" s="170">
        <f t="shared" si="71"/>
        <v>0</v>
      </c>
      <c r="M81" s="171">
        <f t="shared" si="72"/>
        <v>0</v>
      </c>
      <c r="N81" s="73"/>
      <c r="O81" s="73"/>
      <c r="P81" s="73"/>
      <c r="Q81" s="74"/>
      <c r="R81" s="74"/>
      <c r="S81" s="107"/>
      <c r="T81" s="72"/>
      <c r="U81" s="111"/>
      <c r="V81" s="111"/>
      <c r="W81" s="111"/>
      <c r="X81" s="111"/>
      <c r="Y81" s="111"/>
      <c r="Z81" s="88"/>
      <c r="AA81" s="72"/>
      <c r="AB81" s="111"/>
      <c r="AC81" s="111"/>
      <c r="AD81" s="111"/>
      <c r="AE81" s="111"/>
      <c r="AF81" s="111"/>
      <c r="AG81" s="88"/>
      <c r="AH81" s="72"/>
      <c r="AI81" s="111"/>
      <c r="AJ81" s="111"/>
      <c r="AK81" s="111"/>
      <c r="AL81" s="111"/>
      <c r="AM81" s="111"/>
      <c r="AN81" s="85"/>
      <c r="AO81" s="61"/>
      <c r="AP81" s="111"/>
      <c r="AQ81" s="111">
        <v>30</v>
      </c>
      <c r="AR81" s="111"/>
      <c r="AS81" s="111"/>
      <c r="AT81" s="111"/>
      <c r="AU81" s="173" t="s">
        <v>25</v>
      </c>
      <c r="AV81" s="72">
        <v>2</v>
      </c>
      <c r="AW81" s="111"/>
      <c r="AX81" s="111"/>
      <c r="AY81" s="111"/>
      <c r="AZ81" s="111"/>
      <c r="BA81" s="111"/>
      <c r="BB81" s="273"/>
      <c r="BC81" s="71"/>
      <c r="BE81" s="168">
        <f t="shared" si="73"/>
        <v>30</v>
      </c>
      <c r="BF81" s="150">
        <v>5</v>
      </c>
      <c r="BG81" s="150">
        <f t="shared" si="74"/>
        <v>35</v>
      </c>
    </row>
    <row r="82" spans="1:59" s="9" customFormat="1" ht="23.25">
      <c r="A82" s="166">
        <v>3</v>
      </c>
      <c r="B82" s="394" t="s">
        <v>169</v>
      </c>
      <c r="C82" s="313">
        <f>ABS(D82-E82)</f>
        <v>4</v>
      </c>
      <c r="D82" s="329">
        <v>0</v>
      </c>
      <c r="E82" s="338">
        <f>AO82+AV82</f>
        <v>4</v>
      </c>
      <c r="F82" s="378"/>
      <c r="G82" s="378"/>
      <c r="H82" s="168">
        <f t="shared" si="67"/>
        <v>60</v>
      </c>
      <c r="I82" s="169">
        <f t="shared" si="68"/>
        <v>0</v>
      </c>
      <c r="J82" s="170">
        <f t="shared" si="69"/>
        <v>0</v>
      </c>
      <c r="K82" s="170">
        <f t="shared" si="70"/>
        <v>0</v>
      </c>
      <c r="L82" s="170">
        <f t="shared" si="71"/>
        <v>60</v>
      </c>
      <c r="M82" s="171">
        <f t="shared" si="72"/>
        <v>0</v>
      </c>
      <c r="N82" s="55"/>
      <c r="O82" s="56"/>
      <c r="P82" s="74"/>
      <c r="Q82" s="74"/>
      <c r="R82" s="74"/>
      <c r="S82" s="107"/>
      <c r="T82" s="61"/>
      <c r="U82" s="84"/>
      <c r="V82" s="59"/>
      <c r="W82" s="59"/>
      <c r="X82" s="59"/>
      <c r="Y82" s="59"/>
      <c r="Z82" s="85"/>
      <c r="AA82" s="61"/>
      <c r="AB82" s="84"/>
      <c r="AC82" s="59"/>
      <c r="AD82" s="59"/>
      <c r="AE82" s="59"/>
      <c r="AF82" s="59"/>
      <c r="AG82" s="85"/>
      <c r="AH82" s="54"/>
      <c r="AI82" s="84"/>
      <c r="AJ82" s="59"/>
      <c r="AK82" s="59"/>
      <c r="AL82" s="59">
        <v>30</v>
      </c>
      <c r="AM82" s="59"/>
      <c r="AN82" s="85" t="s">
        <v>25</v>
      </c>
      <c r="AO82" s="61">
        <v>2</v>
      </c>
      <c r="AP82" s="84"/>
      <c r="AQ82" s="59"/>
      <c r="AR82" s="59"/>
      <c r="AS82" s="59">
        <v>30</v>
      </c>
      <c r="AT82" s="59"/>
      <c r="AU82" s="85" t="s">
        <v>25</v>
      </c>
      <c r="AV82" s="61">
        <v>2</v>
      </c>
      <c r="AW82" s="84"/>
      <c r="AX82" s="59"/>
      <c r="AY82" s="59"/>
      <c r="AZ82" s="59"/>
      <c r="BA82" s="59"/>
      <c r="BB82" s="85"/>
      <c r="BC82" s="53"/>
      <c r="BE82" s="168">
        <f t="shared" si="73"/>
        <v>60</v>
      </c>
      <c r="BF82" s="150">
        <v>5</v>
      </c>
      <c r="BG82" s="150">
        <f t="shared" si="74"/>
        <v>65</v>
      </c>
    </row>
    <row r="83" spans="1:59" s="9" customFormat="1" ht="23.25">
      <c r="A83" s="166">
        <v>4</v>
      </c>
      <c r="B83" s="224" t="s">
        <v>170</v>
      </c>
      <c r="C83" s="313">
        <f>ABS(D83-E83)</f>
        <v>4</v>
      </c>
      <c r="D83" s="329">
        <v>0</v>
      </c>
      <c r="E83" s="338">
        <f>AO83+AV83</f>
        <v>4</v>
      </c>
      <c r="F83" s="378"/>
      <c r="G83" s="378"/>
      <c r="H83" s="168">
        <f t="shared" si="67"/>
        <v>45</v>
      </c>
      <c r="I83" s="169">
        <f t="shared" si="68"/>
        <v>0</v>
      </c>
      <c r="J83" s="170">
        <f t="shared" si="69"/>
        <v>45</v>
      </c>
      <c r="K83" s="170">
        <f t="shared" si="70"/>
        <v>0</v>
      </c>
      <c r="L83" s="170">
        <f t="shared" si="71"/>
        <v>0</v>
      </c>
      <c r="M83" s="171">
        <f t="shared" si="72"/>
        <v>0</v>
      </c>
      <c r="N83" s="55"/>
      <c r="O83" s="56"/>
      <c r="P83" s="74"/>
      <c r="Q83" s="74"/>
      <c r="R83" s="74"/>
      <c r="S83" s="107"/>
      <c r="T83" s="61"/>
      <c r="U83" s="84"/>
      <c r="V83" s="59"/>
      <c r="W83" s="59"/>
      <c r="X83" s="59"/>
      <c r="Y83" s="59"/>
      <c r="Z83" s="85"/>
      <c r="AA83" s="61"/>
      <c r="AB83" s="84"/>
      <c r="AC83" s="59"/>
      <c r="AD83" s="59"/>
      <c r="AE83" s="59"/>
      <c r="AF83" s="59"/>
      <c r="AG83" s="280"/>
      <c r="AH83" s="54"/>
      <c r="AI83" s="84"/>
      <c r="AJ83" s="59">
        <v>30</v>
      </c>
      <c r="AK83" s="59"/>
      <c r="AL83" s="59"/>
      <c r="AM83" s="59"/>
      <c r="AN83" s="85" t="s">
        <v>25</v>
      </c>
      <c r="AO83" s="61">
        <v>2</v>
      </c>
      <c r="AP83" s="84"/>
      <c r="AQ83" s="59">
        <v>15</v>
      </c>
      <c r="AR83" s="59"/>
      <c r="AS83" s="59"/>
      <c r="AT83" s="59"/>
      <c r="AU83" s="85" t="s">
        <v>25</v>
      </c>
      <c r="AV83" s="61">
        <v>2</v>
      </c>
      <c r="AW83" s="84"/>
      <c r="AX83" s="59"/>
      <c r="AY83" s="59"/>
      <c r="AZ83" s="59"/>
      <c r="BA83" s="59"/>
      <c r="BB83" s="85"/>
      <c r="BC83" s="53"/>
      <c r="BE83" s="168">
        <f t="shared" si="73"/>
        <v>45</v>
      </c>
      <c r="BF83" s="150">
        <v>5</v>
      </c>
      <c r="BG83" s="150">
        <f t="shared" si="74"/>
        <v>50</v>
      </c>
    </row>
    <row r="84" spans="1:59" s="9" customFormat="1" ht="23.25">
      <c r="A84" s="166">
        <v>5</v>
      </c>
      <c r="B84" s="223" t="s">
        <v>171</v>
      </c>
      <c r="C84" s="313">
        <f>ABS(D84-E84)</f>
        <v>4</v>
      </c>
      <c r="D84" s="329">
        <v>0</v>
      </c>
      <c r="E84" s="338">
        <f>AH84+AO84</f>
        <v>4</v>
      </c>
      <c r="F84" s="378"/>
      <c r="G84" s="378"/>
      <c r="H84" s="168">
        <f t="shared" si="67"/>
        <v>45</v>
      </c>
      <c r="I84" s="169">
        <f t="shared" si="68"/>
        <v>0</v>
      </c>
      <c r="J84" s="170">
        <f t="shared" si="69"/>
        <v>15</v>
      </c>
      <c r="K84" s="170">
        <f t="shared" si="70"/>
        <v>0</v>
      </c>
      <c r="L84" s="170">
        <f t="shared" si="71"/>
        <v>30</v>
      </c>
      <c r="M84" s="171">
        <f t="shared" si="72"/>
        <v>0</v>
      </c>
      <c r="N84" s="55"/>
      <c r="O84" s="56"/>
      <c r="P84" s="74"/>
      <c r="Q84" s="74"/>
      <c r="R84" s="74"/>
      <c r="S84" s="107"/>
      <c r="T84" s="61"/>
      <c r="U84" s="86"/>
      <c r="V84" s="87"/>
      <c r="W84" s="87"/>
      <c r="X84" s="87"/>
      <c r="Y84" s="87"/>
      <c r="Z84" s="88"/>
      <c r="AA84" s="61"/>
      <c r="AB84" s="86"/>
      <c r="AC84" s="87"/>
      <c r="AD84" s="87"/>
      <c r="AE84" s="87">
        <v>30</v>
      </c>
      <c r="AF84" s="87"/>
      <c r="AG84" s="88" t="s">
        <v>25</v>
      </c>
      <c r="AH84" s="61">
        <v>2</v>
      </c>
      <c r="AI84" s="86"/>
      <c r="AJ84" s="87">
        <v>15</v>
      </c>
      <c r="AK84" s="87"/>
      <c r="AL84" s="87"/>
      <c r="AM84" s="87"/>
      <c r="AN84" s="88" t="s">
        <v>25</v>
      </c>
      <c r="AO84" s="61">
        <v>2</v>
      </c>
      <c r="AP84" s="86"/>
      <c r="AQ84" s="87"/>
      <c r="AR84" s="87"/>
      <c r="AS84" s="87"/>
      <c r="AT84" s="87"/>
      <c r="AU84" s="88"/>
      <c r="AV84" s="61"/>
      <c r="AW84" s="86"/>
      <c r="AX84" s="87"/>
      <c r="AY84" s="87"/>
      <c r="AZ84" s="87"/>
      <c r="BA84" s="87"/>
      <c r="BB84" s="88"/>
      <c r="BC84" s="53"/>
      <c r="BE84" s="168">
        <f t="shared" si="73"/>
        <v>45</v>
      </c>
      <c r="BF84" s="150">
        <v>5</v>
      </c>
      <c r="BG84" s="150">
        <f t="shared" si="74"/>
        <v>50</v>
      </c>
    </row>
    <row r="85" spans="1:59" s="9" customFormat="1" ht="25.5" customHeight="1">
      <c r="A85" s="166">
        <v>6</v>
      </c>
      <c r="B85" s="175" t="s">
        <v>143</v>
      </c>
      <c r="C85" s="313">
        <f>ABS(D85-E85)</f>
        <v>4</v>
      </c>
      <c r="D85" s="329">
        <v>0</v>
      </c>
      <c r="E85" s="338">
        <f>AV85</f>
        <v>4</v>
      </c>
      <c r="F85" s="378"/>
      <c r="G85" s="378"/>
      <c r="H85" s="168">
        <f t="shared" si="67"/>
        <v>60</v>
      </c>
      <c r="I85" s="169">
        <f t="shared" si="68"/>
        <v>30</v>
      </c>
      <c r="J85" s="170">
        <f t="shared" si="69"/>
        <v>30</v>
      </c>
      <c r="K85" s="170">
        <f t="shared" si="70"/>
        <v>0</v>
      </c>
      <c r="L85" s="170">
        <f t="shared" si="71"/>
        <v>0</v>
      </c>
      <c r="M85" s="171">
        <f t="shared" si="72"/>
        <v>0</v>
      </c>
      <c r="N85" s="55"/>
      <c r="O85" s="74"/>
      <c r="P85" s="74"/>
      <c r="Q85" s="74"/>
      <c r="R85" s="74"/>
      <c r="S85" s="107"/>
      <c r="T85" s="276"/>
      <c r="U85" s="86"/>
      <c r="V85" s="87"/>
      <c r="W85" s="87"/>
      <c r="X85" s="59"/>
      <c r="Y85" s="59"/>
      <c r="Z85" s="88"/>
      <c r="AA85" s="276"/>
      <c r="AB85" s="86"/>
      <c r="AC85" s="87"/>
      <c r="AD85" s="87"/>
      <c r="AE85" s="87"/>
      <c r="AF85" s="87"/>
      <c r="AG85" s="88"/>
      <c r="AH85" s="276"/>
      <c r="AI85" s="86"/>
      <c r="AJ85" s="88"/>
      <c r="AK85" s="87"/>
      <c r="AL85" s="87"/>
      <c r="AM85" s="87"/>
      <c r="AN85" s="88"/>
      <c r="AO85" s="276"/>
      <c r="AP85" s="86">
        <v>30</v>
      </c>
      <c r="AQ85" s="111">
        <v>30</v>
      </c>
      <c r="AR85" s="111"/>
      <c r="AS85" s="111"/>
      <c r="AT85" s="111"/>
      <c r="AU85" s="88" t="s">
        <v>25</v>
      </c>
      <c r="AV85" s="102">
        <v>4</v>
      </c>
      <c r="AW85" s="111"/>
      <c r="AX85" s="111"/>
      <c r="AY85" s="111"/>
      <c r="AZ85" s="111"/>
      <c r="BA85" s="111"/>
      <c r="BB85" s="88"/>
      <c r="BC85" s="226"/>
      <c r="BE85" s="168">
        <f t="shared" si="73"/>
        <v>60</v>
      </c>
      <c r="BF85" s="150">
        <v>5</v>
      </c>
      <c r="BG85" s="150">
        <f t="shared" si="74"/>
        <v>65</v>
      </c>
    </row>
    <row r="86" spans="1:59" s="9" customFormat="1" ht="24" thickBot="1">
      <c r="A86" s="166">
        <v>7</v>
      </c>
      <c r="B86" s="395" t="s">
        <v>128</v>
      </c>
      <c r="C86" s="313">
        <f>ABS(D86-E86)</f>
        <v>3</v>
      </c>
      <c r="D86" s="329">
        <v>0</v>
      </c>
      <c r="E86" s="338">
        <f>BC86</f>
        <v>3</v>
      </c>
      <c r="F86" s="378"/>
      <c r="G86" s="378"/>
      <c r="H86" s="157">
        <f t="shared" si="67"/>
        <v>30</v>
      </c>
      <c r="I86" s="264">
        <f t="shared" si="68"/>
        <v>0</v>
      </c>
      <c r="J86" s="113">
        <f t="shared" si="69"/>
        <v>0</v>
      </c>
      <c r="K86" s="113">
        <f t="shared" si="70"/>
        <v>0</v>
      </c>
      <c r="L86" s="170">
        <f t="shared" si="71"/>
        <v>30</v>
      </c>
      <c r="M86" s="265">
        <f t="shared" si="72"/>
        <v>0</v>
      </c>
      <c r="N86" s="184"/>
      <c r="O86" s="185"/>
      <c r="P86" s="185"/>
      <c r="Q86" s="185"/>
      <c r="R86" s="185"/>
      <c r="S86" s="244"/>
      <c r="T86" s="234"/>
      <c r="U86" s="232"/>
      <c r="V86" s="189"/>
      <c r="W86" s="189"/>
      <c r="X86" s="189"/>
      <c r="Y86" s="189"/>
      <c r="Z86" s="281"/>
      <c r="AA86" s="234"/>
      <c r="AB86" s="232"/>
      <c r="AC86" s="189"/>
      <c r="AD86" s="189"/>
      <c r="AE86" s="189"/>
      <c r="AF86" s="189"/>
      <c r="AG86" s="281"/>
      <c r="AH86" s="187"/>
      <c r="AI86" s="232"/>
      <c r="AJ86" s="189"/>
      <c r="AK86" s="189"/>
      <c r="AL86" s="189"/>
      <c r="AM86" s="189"/>
      <c r="AN86" s="281"/>
      <c r="AO86" s="234"/>
      <c r="AP86" s="232"/>
      <c r="AQ86" s="189"/>
      <c r="AR86" s="189"/>
      <c r="AS86" s="185"/>
      <c r="AT86" s="189"/>
      <c r="AU86" s="281"/>
      <c r="AV86" s="234"/>
      <c r="AW86" s="232"/>
      <c r="AX86" s="189"/>
      <c r="AY86" s="189"/>
      <c r="AZ86" s="189">
        <v>30</v>
      </c>
      <c r="BA86" s="189"/>
      <c r="BB86" s="281" t="s">
        <v>25</v>
      </c>
      <c r="BC86" s="191">
        <v>3</v>
      </c>
      <c r="BE86" s="168">
        <f t="shared" si="73"/>
        <v>30</v>
      </c>
      <c r="BF86" s="150">
        <v>5</v>
      </c>
      <c r="BG86" s="150">
        <f t="shared" si="74"/>
        <v>35</v>
      </c>
    </row>
    <row r="87" spans="1:59" s="9" customFormat="1" ht="27" customHeight="1" thickBot="1">
      <c r="A87" s="67"/>
      <c r="B87" s="298"/>
      <c r="C87" s="317"/>
      <c r="D87" s="317"/>
      <c r="E87" s="317"/>
      <c r="F87" s="317"/>
      <c r="G87" s="317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77"/>
      <c r="V87" s="77"/>
      <c r="W87" s="77"/>
      <c r="X87" s="77"/>
      <c r="Y87" s="77"/>
      <c r="Z87" s="77"/>
      <c r="AA87" s="192"/>
      <c r="AB87" s="77"/>
      <c r="AC87" s="77"/>
      <c r="AD87" s="77"/>
      <c r="AE87" s="77"/>
      <c r="AF87" s="77"/>
      <c r="AG87" s="77"/>
      <c r="AH87" s="192"/>
      <c r="AI87" s="77"/>
      <c r="AJ87" s="77"/>
      <c r="AK87" s="77"/>
      <c r="AL87" s="77"/>
      <c r="AM87" s="77"/>
      <c r="AN87" s="77"/>
      <c r="AO87" s="192"/>
      <c r="AP87" s="77"/>
      <c r="AQ87" s="77"/>
      <c r="AR87" s="77"/>
      <c r="AS87" s="100"/>
      <c r="AT87" s="77"/>
      <c r="AU87" s="77"/>
      <c r="AV87" s="192"/>
      <c r="AW87" s="77"/>
      <c r="AX87" s="77"/>
      <c r="AY87" s="77"/>
      <c r="AZ87" s="77"/>
      <c r="BA87" s="77"/>
      <c r="BB87" s="77"/>
      <c r="BC87" s="192"/>
      <c r="BE87" s="192"/>
      <c r="BF87" s="192"/>
      <c r="BG87" s="192"/>
    </row>
    <row r="88" spans="1:59" s="9" customFormat="1" ht="24" thickBot="1">
      <c r="A88" s="159" t="s">
        <v>68</v>
      </c>
      <c r="B88" s="235" t="s">
        <v>34</v>
      </c>
      <c r="C88" s="335">
        <f>21-7</f>
        <v>14</v>
      </c>
      <c r="D88" s="292" t="s">
        <v>146</v>
      </c>
      <c r="E88" s="292" t="s">
        <v>147</v>
      </c>
      <c r="F88" s="159" t="s">
        <v>133</v>
      </c>
      <c r="G88" s="159" t="s">
        <v>134</v>
      </c>
      <c r="H88" s="161">
        <f>SUM(I88:M88)</f>
        <v>480</v>
      </c>
      <c r="I88" s="282">
        <f aca="true" t="shared" si="75" ref="I88:M92">N88+U88+AB88+AI88+AP88+AW88</f>
        <v>0</v>
      </c>
      <c r="J88" s="283">
        <f t="shared" si="75"/>
        <v>0</v>
      </c>
      <c r="K88" s="283">
        <f t="shared" si="75"/>
        <v>0</v>
      </c>
      <c r="L88" s="283">
        <f t="shared" si="75"/>
        <v>0</v>
      </c>
      <c r="M88" s="164">
        <f t="shared" si="75"/>
        <v>480</v>
      </c>
      <c r="N88" s="284">
        <f>SUM(N89:N92)</f>
        <v>0</v>
      </c>
      <c r="O88" s="284">
        <f>SUM(O89:O92)</f>
        <v>0</v>
      </c>
      <c r="P88" s="284">
        <f>SUM(P89:P92)</f>
        <v>0</v>
      </c>
      <c r="Q88" s="284">
        <f>SUM(Q89:Q92)</f>
        <v>0</v>
      </c>
      <c r="R88" s="284">
        <f>SUM(R89:R92)</f>
        <v>0</v>
      </c>
      <c r="S88" s="165">
        <f>COUNTIF(S89:S92,"E")</f>
        <v>0</v>
      </c>
      <c r="T88" s="285">
        <f aca="true" t="shared" si="76" ref="T88:Y88">SUM(T89:T92)</f>
        <v>0</v>
      </c>
      <c r="U88" s="284">
        <f t="shared" si="76"/>
        <v>0</v>
      </c>
      <c r="V88" s="284">
        <f t="shared" si="76"/>
        <v>0</v>
      </c>
      <c r="W88" s="284">
        <f t="shared" si="76"/>
        <v>0</v>
      </c>
      <c r="X88" s="284">
        <f t="shared" si="76"/>
        <v>0</v>
      </c>
      <c r="Y88" s="284">
        <f t="shared" si="76"/>
        <v>80</v>
      </c>
      <c r="Z88" s="165">
        <f>COUNTIF(Z89:Z92,"E")</f>
        <v>0</v>
      </c>
      <c r="AA88" s="285">
        <f>SUM(AA89:AA92)</f>
        <v>4</v>
      </c>
      <c r="AB88" s="284">
        <f>SUM(AB92:AB93)</f>
        <v>0</v>
      </c>
      <c r="AC88" s="284">
        <f>SUM(AC92:AC93)</f>
        <v>0</v>
      </c>
      <c r="AD88" s="284">
        <f>SUM(AD92:AD93)</f>
        <v>0</v>
      </c>
      <c r="AE88" s="284">
        <f>SUM(AE92:AE93)</f>
        <v>0</v>
      </c>
      <c r="AF88" s="284">
        <f>SUM(AF89:AF93)</f>
        <v>80</v>
      </c>
      <c r="AG88" s="284">
        <f>SUM(AG92:AG93)</f>
        <v>0</v>
      </c>
      <c r="AH88" s="285">
        <f>SUM(AH89:AH92)</f>
        <v>4</v>
      </c>
      <c r="AI88" s="284">
        <f>SUM(AI92:AI93)</f>
        <v>0</v>
      </c>
      <c r="AJ88" s="284">
        <f>SUM(AJ92:AJ93)</f>
        <v>0</v>
      </c>
      <c r="AK88" s="284">
        <f>SUM(AK92:AK93)</f>
        <v>0</v>
      </c>
      <c r="AL88" s="284">
        <f>SUM(AL92:AL93)</f>
        <v>0</v>
      </c>
      <c r="AM88" s="284">
        <f>SUM(AM89:AM93)</f>
        <v>160</v>
      </c>
      <c r="AN88" s="284">
        <f>SUM(AN92:AN93)</f>
        <v>0</v>
      </c>
      <c r="AO88" s="285">
        <f>SUM(AO89:AO92)</f>
        <v>5</v>
      </c>
      <c r="AP88" s="284">
        <f>SUM(AP92:AP93)</f>
        <v>0</v>
      </c>
      <c r="AQ88" s="284">
        <f>SUM(AQ92:AQ93)</f>
        <v>0</v>
      </c>
      <c r="AR88" s="284">
        <f>SUM(AR92:AR93)</f>
        <v>0</v>
      </c>
      <c r="AS88" s="284">
        <f>SUM(AS92:AS93)</f>
        <v>0</v>
      </c>
      <c r="AT88" s="284">
        <f>SUM(AT89:AT93)</f>
        <v>80</v>
      </c>
      <c r="AU88" s="284">
        <f>SUM(AU92:AU93)</f>
        <v>0</v>
      </c>
      <c r="AV88" s="285">
        <f>SUM(AV89:AV92)</f>
        <v>4</v>
      </c>
      <c r="AW88" s="284">
        <f>SUM(AW92:AW93)</f>
        <v>0</v>
      </c>
      <c r="AX88" s="284">
        <f>SUM(AX92:AX93)</f>
        <v>0</v>
      </c>
      <c r="AY88" s="284">
        <f>SUM(AY92:AY93)</f>
        <v>0</v>
      </c>
      <c r="AZ88" s="284">
        <f>SUM(AZ89:AZ93)</f>
        <v>0</v>
      </c>
      <c r="BA88" s="284">
        <f>SUM(BA89:BA93)</f>
        <v>80</v>
      </c>
      <c r="BB88" s="284">
        <f>SUM(BB92:BB93)</f>
        <v>0</v>
      </c>
      <c r="BC88" s="286">
        <f>SUM(BC89:BC92)</f>
        <v>4</v>
      </c>
      <c r="BE88" s="161">
        <f>H88</f>
        <v>480</v>
      </c>
      <c r="BF88" s="306"/>
      <c r="BG88" s="306"/>
    </row>
    <row r="89" spans="1:59" s="9" customFormat="1" ht="23.25">
      <c r="A89" s="254">
        <v>1</v>
      </c>
      <c r="B89" s="167" t="s">
        <v>114</v>
      </c>
      <c r="C89" s="313"/>
      <c r="D89" s="329">
        <v>7</v>
      </c>
      <c r="E89" s="339">
        <f>AA89</f>
        <v>4</v>
      </c>
      <c r="F89" s="378"/>
      <c r="G89" s="378"/>
      <c r="H89" s="168">
        <f>SUM(I89:M89)</f>
        <v>80</v>
      </c>
      <c r="I89" s="169">
        <f t="shared" si="75"/>
        <v>0</v>
      </c>
      <c r="J89" s="170">
        <f t="shared" si="75"/>
        <v>0</v>
      </c>
      <c r="K89" s="170">
        <f t="shared" si="75"/>
        <v>0</v>
      </c>
      <c r="L89" s="170">
        <f t="shared" si="75"/>
        <v>0</v>
      </c>
      <c r="M89" s="171">
        <f t="shared" si="75"/>
        <v>80</v>
      </c>
      <c r="N89" s="73"/>
      <c r="O89" s="74"/>
      <c r="P89" s="74"/>
      <c r="Q89" s="74"/>
      <c r="R89" s="74"/>
      <c r="S89" s="172"/>
      <c r="T89" s="72"/>
      <c r="U89" s="111"/>
      <c r="V89" s="87"/>
      <c r="W89" s="87"/>
      <c r="X89" s="268"/>
      <c r="Y89" s="87">
        <v>80</v>
      </c>
      <c r="Z89" s="173" t="s">
        <v>25</v>
      </c>
      <c r="AA89" s="72">
        <v>4</v>
      </c>
      <c r="AB89" s="111"/>
      <c r="AC89" s="87"/>
      <c r="AD89" s="87"/>
      <c r="AE89" s="87"/>
      <c r="AF89" s="87"/>
      <c r="AG89" s="173"/>
      <c r="AH89" s="72"/>
      <c r="AI89" s="111"/>
      <c r="AJ89" s="87"/>
      <c r="AK89" s="87"/>
      <c r="AL89" s="87"/>
      <c r="AM89" s="87"/>
      <c r="AN89" s="173"/>
      <c r="AO89" s="72"/>
      <c r="AP89" s="111"/>
      <c r="AQ89" s="87"/>
      <c r="AR89" s="87"/>
      <c r="AS89" s="87"/>
      <c r="AT89" s="87"/>
      <c r="AU89" s="173"/>
      <c r="AV89" s="72"/>
      <c r="AW89" s="111"/>
      <c r="AX89" s="87"/>
      <c r="AY89" s="87"/>
      <c r="AZ89" s="87"/>
      <c r="BA89" s="87"/>
      <c r="BB89" s="173"/>
      <c r="BC89" s="71"/>
      <c r="BE89" s="168">
        <f>H89</f>
        <v>80</v>
      </c>
      <c r="BF89" s="306"/>
      <c r="BG89" s="306"/>
    </row>
    <row r="90" spans="1:59" s="9" customFormat="1" ht="23.25">
      <c r="A90" s="255">
        <v>2</v>
      </c>
      <c r="B90" s="175" t="s">
        <v>115</v>
      </c>
      <c r="C90" s="313"/>
      <c r="D90" s="329">
        <v>0</v>
      </c>
      <c r="E90" s="339">
        <f>AH90</f>
        <v>4</v>
      </c>
      <c r="F90" s="378"/>
      <c r="G90" s="378"/>
      <c r="H90" s="168">
        <f>SUM(I90:M90)</f>
        <v>80</v>
      </c>
      <c r="I90" s="169">
        <f t="shared" si="75"/>
        <v>0</v>
      </c>
      <c r="J90" s="170">
        <f t="shared" si="75"/>
        <v>0</v>
      </c>
      <c r="K90" s="170">
        <f t="shared" si="75"/>
        <v>0</v>
      </c>
      <c r="L90" s="170">
        <f t="shared" si="75"/>
        <v>0</v>
      </c>
      <c r="M90" s="171">
        <f t="shared" si="75"/>
        <v>80</v>
      </c>
      <c r="N90" s="55"/>
      <c r="O90" s="56"/>
      <c r="P90" s="56"/>
      <c r="Q90" s="56"/>
      <c r="R90" s="56"/>
      <c r="S90" s="57"/>
      <c r="T90" s="54"/>
      <c r="U90" s="58"/>
      <c r="V90" s="59"/>
      <c r="W90" s="59"/>
      <c r="X90" s="59"/>
      <c r="Y90" s="59"/>
      <c r="Z90" s="60"/>
      <c r="AA90" s="54"/>
      <c r="AB90" s="58"/>
      <c r="AC90" s="59"/>
      <c r="AD90" s="59"/>
      <c r="AE90" s="267"/>
      <c r="AF90" s="59">
        <v>80</v>
      </c>
      <c r="AG90" s="60" t="s">
        <v>25</v>
      </c>
      <c r="AH90" s="54">
        <v>4</v>
      </c>
      <c r="AI90" s="58"/>
      <c r="AJ90" s="59"/>
      <c r="AK90" s="59"/>
      <c r="AL90" s="59"/>
      <c r="AM90" s="59"/>
      <c r="AN90" s="60"/>
      <c r="AO90" s="54"/>
      <c r="AP90" s="58"/>
      <c r="AQ90" s="59"/>
      <c r="AR90" s="59"/>
      <c r="AS90" s="59"/>
      <c r="AT90" s="59"/>
      <c r="AU90" s="60"/>
      <c r="AV90" s="54"/>
      <c r="AW90" s="58"/>
      <c r="AX90" s="59"/>
      <c r="AY90" s="59"/>
      <c r="AZ90" s="59"/>
      <c r="BA90" s="59"/>
      <c r="BB90" s="60"/>
      <c r="BC90" s="53"/>
      <c r="BE90" s="168">
        <f>H90</f>
        <v>80</v>
      </c>
      <c r="BF90" s="306"/>
      <c r="BG90" s="306"/>
    </row>
    <row r="91" spans="1:59" s="9" customFormat="1" ht="23.25">
      <c r="A91" s="255">
        <v>3</v>
      </c>
      <c r="B91" s="175" t="s">
        <v>116</v>
      </c>
      <c r="C91" s="313"/>
      <c r="D91" s="329">
        <v>0</v>
      </c>
      <c r="E91" s="339">
        <f>AO91+BC91</f>
        <v>9</v>
      </c>
      <c r="F91" s="378"/>
      <c r="G91" s="378"/>
      <c r="H91" s="168">
        <f>SUM(I91:M91)</f>
        <v>240</v>
      </c>
      <c r="I91" s="169">
        <f t="shared" si="75"/>
        <v>0</v>
      </c>
      <c r="J91" s="170">
        <f t="shared" si="75"/>
        <v>0</v>
      </c>
      <c r="K91" s="170">
        <f t="shared" si="75"/>
        <v>0</v>
      </c>
      <c r="L91" s="170">
        <f t="shared" si="75"/>
        <v>0</v>
      </c>
      <c r="M91" s="171">
        <f t="shared" si="75"/>
        <v>240</v>
      </c>
      <c r="N91" s="55"/>
      <c r="O91" s="56"/>
      <c r="P91" s="56"/>
      <c r="Q91" s="56"/>
      <c r="R91" s="56"/>
      <c r="S91" s="57"/>
      <c r="T91" s="54"/>
      <c r="U91" s="58"/>
      <c r="V91" s="59"/>
      <c r="W91" s="59"/>
      <c r="X91" s="59"/>
      <c r="Y91" s="59"/>
      <c r="Z91" s="60"/>
      <c r="AA91" s="54"/>
      <c r="AB91" s="58"/>
      <c r="AC91" s="59"/>
      <c r="AD91" s="59"/>
      <c r="AE91" s="59"/>
      <c r="AF91" s="59"/>
      <c r="AG91" s="60"/>
      <c r="AH91" s="54"/>
      <c r="AI91" s="58"/>
      <c r="AJ91" s="59"/>
      <c r="AK91" s="59"/>
      <c r="AL91" s="267"/>
      <c r="AM91" s="59">
        <v>160</v>
      </c>
      <c r="AN91" s="60" t="s">
        <v>25</v>
      </c>
      <c r="AO91" s="54">
        <v>5</v>
      </c>
      <c r="AP91" s="58"/>
      <c r="AQ91" s="59"/>
      <c r="AR91" s="59"/>
      <c r="AS91" s="59"/>
      <c r="AT91" s="59"/>
      <c r="AU91" s="60"/>
      <c r="AV91" s="54"/>
      <c r="AW91" s="58"/>
      <c r="AX91" s="59"/>
      <c r="AY91" s="59"/>
      <c r="AZ91" s="267"/>
      <c r="BA91" s="59">
        <v>80</v>
      </c>
      <c r="BB91" s="60" t="s">
        <v>25</v>
      </c>
      <c r="BC91" s="53">
        <v>4</v>
      </c>
      <c r="BE91" s="168">
        <f>H91</f>
        <v>240</v>
      </c>
      <c r="BF91" s="306"/>
      <c r="BG91" s="306"/>
    </row>
    <row r="92" spans="1:59" s="9" customFormat="1" ht="24" thickBot="1">
      <c r="A92" s="257">
        <v>4</v>
      </c>
      <c r="B92" s="180" t="s">
        <v>122</v>
      </c>
      <c r="C92" s="313"/>
      <c r="D92" s="329">
        <v>0</v>
      </c>
      <c r="E92" s="339">
        <f>AV92</f>
        <v>4</v>
      </c>
      <c r="F92" s="378"/>
      <c r="G92" s="378"/>
      <c r="H92" s="157">
        <f>SUM(I92:M92)</f>
        <v>80</v>
      </c>
      <c r="I92" s="264">
        <f t="shared" si="75"/>
        <v>0</v>
      </c>
      <c r="J92" s="113">
        <f t="shared" si="75"/>
        <v>0</v>
      </c>
      <c r="K92" s="113"/>
      <c r="L92" s="113">
        <f t="shared" si="75"/>
        <v>0</v>
      </c>
      <c r="M92" s="265">
        <f t="shared" si="75"/>
        <v>80</v>
      </c>
      <c r="N92" s="184"/>
      <c r="O92" s="185"/>
      <c r="P92" s="185"/>
      <c r="Q92" s="185"/>
      <c r="R92" s="185"/>
      <c r="S92" s="186"/>
      <c r="T92" s="187"/>
      <c r="U92" s="188"/>
      <c r="V92" s="189"/>
      <c r="W92" s="189"/>
      <c r="X92" s="189"/>
      <c r="Y92" s="189"/>
      <c r="Z92" s="190"/>
      <c r="AA92" s="187"/>
      <c r="AB92" s="188"/>
      <c r="AC92" s="189"/>
      <c r="AD92" s="189"/>
      <c r="AE92" s="189"/>
      <c r="AF92" s="189"/>
      <c r="AG92" s="190"/>
      <c r="AH92" s="187"/>
      <c r="AI92" s="188"/>
      <c r="AJ92" s="189"/>
      <c r="AK92" s="189"/>
      <c r="AL92" s="189"/>
      <c r="AM92" s="189"/>
      <c r="AN92" s="190"/>
      <c r="AO92" s="187"/>
      <c r="AP92" s="188"/>
      <c r="AQ92" s="189"/>
      <c r="AR92" s="189"/>
      <c r="AS92" s="287"/>
      <c r="AT92" s="189">
        <v>80</v>
      </c>
      <c r="AU92" s="190" t="s">
        <v>25</v>
      </c>
      <c r="AV92" s="187">
        <v>4</v>
      </c>
      <c r="AW92" s="188"/>
      <c r="AX92" s="188"/>
      <c r="AY92" s="188"/>
      <c r="AZ92" s="188"/>
      <c r="BA92" s="188"/>
      <c r="BB92" s="188"/>
      <c r="BC92" s="191"/>
      <c r="BE92" s="168">
        <f>H92</f>
        <v>80</v>
      </c>
      <c r="BF92" s="306"/>
      <c r="BG92" s="306"/>
    </row>
    <row r="93" spans="1:59" s="9" customFormat="1" ht="20.25">
      <c r="A93" s="67"/>
      <c r="B93" s="67"/>
      <c r="C93" s="67"/>
      <c r="D93" s="67"/>
      <c r="E93" s="67"/>
      <c r="F93" s="117"/>
      <c r="G93" s="193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E93" s="67"/>
      <c r="BF93" s="67"/>
      <c r="BG93" s="67"/>
    </row>
    <row r="94" spans="1:70" s="9" customFormat="1" ht="23.25">
      <c r="A94" s="159" t="s">
        <v>101</v>
      </c>
      <c r="B94" s="333" t="s">
        <v>137</v>
      </c>
      <c r="C94" s="334"/>
      <c r="D94" s="319"/>
      <c r="E94" s="319"/>
      <c r="F94" s="159" t="s">
        <v>133</v>
      </c>
      <c r="G94" s="159" t="s">
        <v>134</v>
      </c>
      <c r="H94" s="159">
        <f>I94+J94+K94+L94+M94</f>
        <v>0</v>
      </c>
      <c r="I94" s="159">
        <f>N94+U94+AB94+AI94+AP94+AW94</f>
        <v>0</v>
      </c>
      <c r="J94" s="159">
        <f>O94+V94+AC94+AJ94+AQ94+AX94</f>
        <v>0</v>
      </c>
      <c r="K94" s="159">
        <f>P94+W94+AD94+AK94+AR94+AY94</f>
        <v>0</v>
      </c>
      <c r="L94" s="159">
        <f>Q94+X94+AE94+AL94+AS94+AZ94</f>
        <v>0</v>
      </c>
      <c r="M94" s="236">
        <f>R94+Y94+AF94+AM94+AT94+BA94</f>
        <v>0</v>
      </c>
      <c r="N94" s="288">
        <v>0</v>
      </c>
      <c r="O94" s="289">
        <v>0</v>
      </c>
      <c r="P94" s="289">
        <v>0</v>
      </c>
      <c r="Q94" s="289">
        <v>0</v>
      </c>
      <c r="R94" s="289">
        <v>0</v>
      </c>
      <c r="S94" s="290">
        <v>0</v>
      </c>
      <c r="T94" s="252">
        <v>0</v>
      </c>
      <c r="U94" s="291">
        <v>0</v>
      </c>
      <c r="V94" s="289">
        <v>0</v>
      </c>
      <c r="W94" s="289">
        <v>0</v>
      </c>
      <c r="X94" s="289">
        <v>0</v>
      </c>
      <c r="Y94" s="289">
        <v>0</v>
      </c>
      <c r="Z94" s="290">
        <v>0</v>
      </c>
      <c r="AA94" s="252">
        <v>0</v>
      </c>
      <c r="AB94" s="291">
        <v>0</v>
      </c>
      <c r="AC94" s="289">
        <v>0</v>
      </c>
      <c r="AD94" s="289">
        <v>0</v>
      </c>
      <c r="AE94" s="289">
        <v>0</v>
      </c>
      <c r="AF94" s="289">
        <v>0</v>
      </c>
      <c r="AG94" s="290">
        <v>0</v>
      </c>
      <c r="AH94" s="252">
        <v>0</v>
      </c>
      <c r="AI94" s="291">
        <v>0</v>
      </c>
      <c r="AJ94" s="289">
        <v>0</v>
      </c>
      <c r="AK94" s="289">
        <v>0</v>
      </c>
      <c r="AL94" s="289">
        <v>0</v>
      </c>
      <c r="AM94" s="289">
        <v>0</v>
      </c>
      <c r="AN94" s="290">
        <v>0</v>
      </c>
      <c r="AO94" s="292">
        <v>0</v>
      </c>
      <c r="AP94" s="291">
        <v>0</v>
      </c>
      <c r="AQ94" s="289">
        <v>0</v>
      </c>
      <c r="AR94" s="289">
        <v>0</v>
      </c>
      <c r="AS94" s="289">
        <v>0</v>
      </c>
      <c r="AT94" s="289">
        <v>0</v>
      </c>
      <c r="AU94" s="290">
        <v>0</v>
      </c>
      <c r="AV94" s="252">
        <v>2</v>
      </c>
      <c r="AW94" s="291">
        <v>0</v>
      </c>
      <c r="AX94" s="289">
        <v>0</v>
      </c>
      <c r="AY94" s="289">
        <v>0</v>
      </c>
      <c r="AZ94" s="289">
        <v>0</v>
      </c>
      <c r="BA94" s="289">
        <v>0</v>
      </c>
      <c r="BB94" s="293">
        <v>0</v>
      </c>
      <c r="BC94" s="159">
        <v>8</v>
      </c>
      <c r="BE94" s="67"/>
      <c r="BF94" s="67"/>
      <c r="BG94" s="67"/>
      <c r="BO94" s="117"/>
      <c r="BP94" s="117"/>
      <c r="BQ94" s="117"/>
      <c r="BR94" s="117"/>
    </row>
    <row r="95" spans="1:70" s="120" customFormat="1" ht="21" thickBot="1">
      <c r="A95" s="116"/>
      <c r="B95" s="114"/>
      <c r="C95" s="37"/>
      <c r="D95" s="115"/>
      <c r="E95" s="115"/>
      <c r="F95" s="115"/>
      <c r="G95" s="115"/>
      <c r="H95" s="115"/>
      <c r="I95" s="262">
        <f>I97/$H$98</f>
        <v>0.27976190476190477</v>
      </c>
      <c r="J95" s="262">
        <f>J97/$H$98</f>
        <v>0.47023809523809523</v>
      </c>
      <c r="K95" s="262">
        <f>K97/$H$98</f>
        <v>0.02976190476190476</v>
      </c>
      <c r="L95" s="262">
        <f>L97/$H$98</f>
        <v>0.02976190476190476</v>
      </c>
      <c r="M95" s="115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9"/>
      <c r="BD95" s="9"/>
      <c r="BE95" s="115"/>
      <c r="BF95" s="9"/>
      <c r="BG95" s="9"/>
      <c r="BH95" s="9"/>
      <c r="BI95" s="9"/>
      <c r="BJ95" s="9"/>
      <c r="BK95" s="9"/>
      <c r="BL95" s="9"/>
      <c r="BM95" s="9"/>
      <c r="BN95" s="9"/>
      <c r="BO95" s="119"/>
      <c r="BP95" s="119"/>
      <c r="BQ95" s="119"/>
      <c r="BR95" s="119"/>
    </row>
    <row r="96" spans="1:71" s="106" customFormat="1" ht="33.75" customHeight="1" thickBot="1">
      <c r="A96" s="116"/>
      <c r="B96" s="118" t="s">
        <v>36</v>
      </c>
      <c r="C96" s="336">
        <f>SUM(C88,C71,C51,C37,C25,C13)</f>
        <v>75</v>
      </c>
      <c r="D96" s="292" t="s">
        <v>146</v>
      </c>
      <c r="E96" s="292" t="s">
        <v>147</v>
      </c>
      <c r="F96" s="159" t="s">
        <v>133</v>
      </c>
      <c r="G96" s="159" t="s">
        <v>134</v>
      </c>
      <c r="H96" s="115"/>
      <c r="I96" s="262">
        <f>I97/$H$99</f>
        <v>0.34558823529411764</v>
      </c>
      <c r="J96" s="262">
        <f>J97/$H$99</f>
        <v>0.5808823529411765</v>
      </c>
      <c r="K96" s="262">
        <f>K97/$H$99</f>
        <v>0.03676470588235294</v>
      </c>
      <c r="L96" s="262">
        <f>L97/$H$99</f>
        <v>0.03676470588235294</v>
      </c>
      <c r="M96" s="262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472"/>
      <c r="AC96" s="473"/>
      <c r="AD96" s="473"/>
      <c r="AE96" s="473"/>
      <c r="AF96" s="473"/>
      <c r="AG96" s="473"/>
      <c r="AH96" s="473"/>
      <c r="AI96" s="472"/>
      <c r="AJ96" s="473"/>
      <c r="AK96" s="473"/>
      <c r="AL96" s="473"/>
      <c r="AM96" s="473"/>
      <c r="AN96" s="473"/>
      <c r="AO96" s="473"/>
      <c r="AP96" s="472"/>
      <c r="AQ96" s="473"/>
      <c r="AR96" s="473"/>
      <c r="AS96" s="473"/>
      <c r="AT96" s="473"/>
      <c r="AU96" s="473"/>
      <c r="AV96" s="473"/>
      <c r="AW96" s="472"/>
      <c r="AX96" s="473"/>
      <c r="AY96" s="473"/>
      <c r="AZ96" s="473"/>
      <c r="BA96" s="473"/>
      <c r="BB96" s="473"/>
      <c r="BC96" s="473"/>
      <c r="BD96" s="9"/>
      <c r="BE96" s="115"/>
      <c r="BF96" s="9"/>
      <c r="BG96" s="9"/>
      <c r="BH96" s="9"/>
      <c r="BI96" s="9"/>
      <c r="BJ96" s="9"/>
      <c r="BK96" s="9"/>
      <c r="BL96" s="9"/>
      <c r="BM96" s="9"/>
      <c r="BN96" s="9"/>
      <c r="BO96" s="122"/>
      <c r="BP96" s="122"/>
      <c r="BQ96" s="122"/>
      <c r="BR96" s="122"/>
      <c r="BS96" s="122"/>
    </row>
    <row r="97" spans="1:71" s="106" customFormat="1" ht="21" thickBot="1">
      <c r="A97" s="116"/>
      <c r="B97" s="123" t="s">
        <v>37</v>
      </c>
      <c r="C97" s="321"/>
      <c r="D97" s="320"/>
      <c r="E97" s="320"/>
      <c r="F97" s="322"/>
      <c r="G97" s="322"/>
      <c r="H97" s="294">
        <f aca="true" t="shared" si="77" ref="H97:BB97">H13+H25+H37+H51+H71+H88+H94</f>
        <v>2520</v>
      </c>
      <c r="I97" s="295">
        <f t="shared" si="77"/>
        <v>705</v>
      </c>
      <c r="J97" s="295">
        <f t="shared" si="77"/>
        <v>1185</v>
      </c>
      <c r="K97" s="295">
        <f t="shared" si="77"/>
        <v>75</v>
      </c>
      <c r="L97" s="295">
        <f t="shared" si="77"/>
        <v>75</v>
      </c>
      <c r="M97" s="296">
        <f t="shared" si="77"/>
        <v>480</v>
      </c>
      <c r="N97" s="121">
        <f t="shared" si="77"/>
        <v>255</v>
      </c>
      <c r="O97" s="121">
        <f t="shared" si="77"/>
        <v>165</v>
      </c>
      <c r="P97" s="121">
        <f t="shared" si="77"/>
        <v>0</v>
      </c>
      <c r="Q97" s="121">
        <f t="shared" si="77"/>
        <v>0</v>
      </c>
      <c r="R97" s="121">
        <f t="shared" si="77"/>
        <v>0</v>
      </c>
      <c r="S97" s="121">
        <f t="shared" si="77"/>
        <v>2</v>
      </c>
      <c r="T97" s="261">
        <f t="shared" si="77"/>
        <v>30</v>
      </c>
      <c r="U97" s="121">
        <f t="shared" si="77"/>
        <v>165</v>
      </c>
      <c r="V97" s="121">
        <f t="shared" si="77"/>
        <v>195</v>
      </c>
      <c r="W97" s="121">
        <f t="shared" si="77"/>
        <v>0</v>
      </c>
      <c r="X97" s="121">
        <f t="shared" si="77"/>
        <v>15</v>
      </c>
      <c r="Y97" s="121">
        <f t="shared" si="77"/>
        <v>80</v>
      </c>
      <c r="Z97" s="121">
        <f t="shared" si="77"/>
        <v>3</v>
      </c>
      <c r="AA97" s="261">
        <f t="shared" si="77"/>
        <v>30</v>
      </c>
      <c r="AB97" s="121">
        <f t="shared" si="77"/>
        <v>135</v>
      </c>
      <c r="AC97" s="121">
        <f t="shared" si="77"/>
        <v>240</v>
      </c>
      <c r="AD97" s="121">
        <f t="shared" si="77"/>
        <v>0</v>
      </c>
      <c r="AE97" s="121">
        <f t="shared" si="77"/>
        <v>0</v>
      </c>
      <c r="AF97" s="121">
        <f t="shared" si="77"/>
        <v>80</v>
      </c>
      <c r="AG97" s="121">
        <f t="shared" si="77"/>
        <v>2</v>
      </c>
      <c r="AH97" s="261">
        <f t="shared" si="77"/>
        <v>30</v>
      </c>
      <c r="AI97" s="121">
        <f t="shared" si="77"/>
        <v>75</v>
      </c>
      <c r="AJ97" s="121">
        <f t="shared" si="77"/>
        <v>285</v>
      </c>
      <c r="AK97" s="121">
        <f t="shared" si="77"/>
        <v>15</v>
      </c>
      <c r="AL97" s="121">
        <f t="shared" si="77"/>
        <v>0</v>
      </c>
      <c r="AM97" s="121">
        <f t="shared" si="77"/>
        <v>160</v>
      </c>
      <c r="AN97" s="121">
        <f t="shared" si="77"/>
        <v>3</v>
      </c>
      <c r="AO97" s="261">
        <f t="shared" si="77"/>
        <v>30</v>
      </c>
      <c r="AP97" s="121">
        <f t="shared" si="77"/>
        <v>45</v>
      </c>
      <c r="AQ97" s="121">
        <f t="shared" si="77"/>
        <v>180</v>
      </c>
      <c r="AR97" s="121">
        <f t="shared" si="77"/>
        <v>30</v>
      </c>
      <c r="AS97" s="121">
        <f t="shared" si="77"/>
        <v>30</v>
      </c>
      <c r="AT97" s="121">
        <f t="shared" si="77"/>
        <v>80</v>
      </c>
      <c r="AU97" s="121">
        <f t="shared" si="77"/>
        <v>2</v>
      </c>
      <c r="AV97" s="261">
        <f t="shared" si="77"/>
        <v>30</v>
      </c>
      <c r="AW97" s="121">
        <f t="shared" si="77"/>
        <v>30</v>
      </c>
      <c r="AX97" s="121">
        <f t="shared" si="77"/>
        <v>120</v>
      </c>
      <c r="AY97" s="121">
        <f t="shared" si="77"/>
        <v>30</v>
      </c>
      <c r="AZ97" s="121">
        <f t="shared" si="77"/>
        <v>30</v>
      </c>
      <c r="BA97" s="121">
        <f t="shared" si="77"/>
        <v>80</v>
      </c>
      <c r="BB97" s="121">
        <f t="shared" si="77"/>
        <v>2</v>
      </c>
      <c r="BC97" s="261">
        <f>BC13+BC25+BC37+BC51+BC88+BC94+BC71</f>
        <v>30</v>
      </c>
      <c r="BD97" s="9"/>
      <c r="BE97" s="294">
        <f>BE13+BE25+BE37+BE51+BE88+BE94+BE71</f>
        <v>2520</v>
      </c>
      <c r="BF97" s="261">
        <f>SUM(BF13,BF25,BF37,BF51,BF71)</f>
        <v>260</v>
      </c>
      <c r="BG97" s="307">
        <f>BE97-BE88+BF97</f>
        <v>2300</v>
      </c>
      <c r="BH97" s="9"/>
      <c r="BI97" s="9"/>
      <c r="BJ97" s="9"/>
      <c r="BK97" s="9"/>
      <c r="BL97" s="9"/>
      <c r="BM97" s="9"/>
      <c r="BN97" s="9"/>
      <c r="BO97" s="122"/>
      <c r="BP97" s="122"/>
      <c r="BQ97" s="122"/>
      <c r="BR97" s="122"/>
      <c r="BS97" s="122"/>
    </row>
    <row r="98" spans="1:71" s="106" customFormat="1" ht="22.5">
      <c r="A98" s="116"/>
      <c r="B98" s="123" t="s">
        <v>70</v>
      </c>
      <c r="C98" s="321"/>
      <c r="D98" s="320"/>
      <c r="E98" s="320"/>
      <c r="F98" s="322"/>
      <c r="G98" s="322"/>
      <c r="H98" s="474">
        <f>H97</f>
        <v>2520</v>
      </c>
      <c r="I98" s="475"/>
      <c r="J98" s="475"/>
      <c r="K98" s="475"/>
      <c r="L98" s="475"/>
      <c r="M98" s="475"/>
      <c r="N98" s="467">
        <f>SUM(N97:R97)</f>
        <v>420</v>
      </c>
      <c r="O98" s="468"/>
      <c r="P98" s="468"/>
      <c r="Q98" s="468"/>
      <c r="R98" s="468"/>
      <c r="S98" s="468"/>
      <c r="T98" s="469"/>
      <c r="U98" s="467">
        <f>SUM(U97:Y97)</f>
        <v>455</v>
      </c>
      <c r="V98" s="468"/>
      <c r="W98" s="468"/>
      <c r="X98" s="468"/>
      <c r="Y98" s="468"/>
      <c r="Z98" s="468"/>
      <c r="AA98" s="469"/>
      <c r="AB98" s="467">
        <f>SUM(AB97:AF97)</f>
        <v>455</v>
      </c>
      <c r="AC98" s="468"/>
      <c r="AD98" s="468"/>
      <c r="AE98" s="468"/>
      <c r="AF98" s="468"/>
      <c r="AG98" s="468"/>
      <c r="AH98" s="469"/>
      <c r="AI98" s="467">
        <f>SUM(AI97:AM97)</f>
        <v>535</v>
      </c>
      <c r="AJ98" s="468"/>
      <c r="AK98" s="468"/>
      <c r="AL98" s="468"/>
      <c r="AM98" s="468"/>
      <c r="AN98" s="468"/>
      <c r="AO98" s="469"/>
      <c r="AP98" s="467">
        <f>SUM(AP97:AT97)</f>
        <v>365</v>
      </c>
      <c r="AQ98" s="468"/>
      <c r="AR98" s="468"/>
      <c r="AS98" s="468"/>
      <c r="AT98" s="468"/>
      <c r="AU98" s="468"/>
      <c r="AV98" s="469"/>
      <c r="AW98" s="467">
        <f>SUM(AW97:BA97)</f>
        <v>290</v>
      </c>
      <c r="AX98" s="468"/>
      <c r="AY98" s="468"/>
      <c r="AZ98" s="468"/>
      <c r="BA98" s="468"/>
      <c r="BB98" s="468"/>
      <c r="BC98" s="469"/>
      <c r="BD98" s="9"/>
      <c r="BF98" s="9"/>
      <c r="BG98" s="9"/>
      <c r="BH98" s="9"/>
      <c r="BI98" s="9"/>
      <c r="BJ98" s="9"/>
      <c r="BK98" s="9"/>
      <c r="BL98" s="9"/>
      <c r="BM98" s="9"/>
      <c r="BN98" s="9"/>
      <c r="BO98" s="122"/>
      <c r="BP98" s="122"/>
      <c r="BQ98" s="122"/>
      <c r="BR98" s="122"/>
      <c r="BS98" s="122"/>
    </row>
    <row r="99" spans="1:83" s="9" customFormat="1" ht="24" thickBot="1">
      <c r="A99" s="116"/>
      <c r="B99" s="124" t="s">
        <v>38</v>
      </c>
      <c r="C99" s="386"/>
      <c r="D99" s="323"/>
      <c r="E99" s="323"/>
      <c r="F99" s="324"/>
      <c r="G99" s="324"/>
      <c r="H99" s="470">
        <f>H98-M97</f>
        <v>2040</v>
      </c>
      <c r="I99" s="471"/>
      <c r="J99" s="471"/>
      <c r="K99" s="471"/>
      <c r="L99" s="471"/>
      <c r="M99" s="471"/>
      <c r="N99" s="462">
        <f>SUM(N97:Q97)</f>
        <v>420</v>
      </c>
      <c r="O99" s="463"/>
      <c r="P99" s="463"/>
      <c r="Q99" s="463"/>
      <c r="R99" s="463"/>
      <c r="S99" s="463"/>
      <c r="T99" s="463"/>
      <c r="U99" s="462">
        <f>SUM(U97:X97)</f>
        <v>375</v>
      </c>
      <c r="V99" s="463"/>
      <c r="W99" s="463"/>
      <c r="X99" s="463"/>
      <c r="Y99" s="463"/>
      <c r="Z99" s="463"/>
      <c r="AA99" s="463"/>
      <c r="AB99" s="462">
        <f>SUM(AB97:AE97)</f>
        <v>375</v>
      </c>
      <c r="AC99" s="463"/>
      <c r="AD99" s="463"/>
      <c r="AE99" s="463"/>
      <c r="AF99" s="463"/>
      <c r="AG99" s="463"/>
      <c r="AH99" s="463"/>
      <c r="AI99" s="462">
        <f>SUM(AI97:AL97)</f>
        <v>375</v>
      </c>
      <c r="AJ99" s="463"/>
      <c r="AK99" s="463"/>
      <c r="AL99" s="463"/>
      <c r="AM99" s="463"/>
      <c r="AN99" s="463"/>
      <c r="AO99" s="463"/>
      <c r="AP99" s="462">
        <f>SUM(AP97:AS97)</f>
        <v>285</v>
      </c>
      <c r="AQ99" s="463"/>
      <c r="AR99" s="463"/>
      <c r="AS99" s="463"/>
      <c r="AT99" s="463"/>
      <c r="AU99" s="463"/>
      <c r="AV99" s="463"/>
      <c r="AW99" s="462">
        <f>SUM(AW97:AZ97)</f>
        <v>210</v>
      </c>
      <c r="AX99" s="463"/>
      <c r="AY99" s="463"/>
      <c r="AZ99" s="463"/>
      <c r="BA99" s="463"/>
      <c r="BB99" s="463"/>
      <c r="BC99" s="463"/>
      <c r="BE99" s="385">
        <f>BE97-BE88</f>
        <v>2040</v>
      </c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</row>
    <row r="100" spans="1:66" s="29" customFormat="1" ht="20.25">
      <c r="A100" s="116"/>
      <c r="B100" s="125" t="s">
        <v>39</v>
      </c>
      <c r="C100" s="387">
        <f>H99</f>
        <v>2040</v>
      </c>
      <c r="D100" s="325"/>
      <c r="E100" s="325"/>
      <c r="F100" s="325"/>
      <c r="G100" s="325"/>
      <c r="H100" s="126"/>
      <c r="I100" s="127"/>
      <c r="J100" s="132"/>
      <c r="K100" s="132"/>
      <c r="L100" s="132"/>
      <c r="M100" s="132"/>
      <c r="AW100" s="126"/>
      <c r="AX100" s="128"/>
      <c r="AY100" s="128"/>
      <c r="AZ100" s="129"/>
      <c r="BA100" s="9"/>
      <c r="BB100" s="9"/>
      <c r="BC100" s="9"/>
      <c r="BD100" s="9"/>
      <c r="BE100" s="126"/>
      <c r="BF100" s="9"/>
      <c r="BG100" s="9"/>
      <c r="BH100" s="9"/>
      <c r="BI100" s="9"/>
      <c r="BJ100" s="9"/>
      <c r="BK100" s="9"/>
      <c r="BL100" s="9"/>
      <c r="BM100" s="9"/>
      <c r="BN100" s="9"/>
    </row>
    <row r="101" spans="1:66" s="29" customFormat="1" ht="22.5">
      <c r="A101" s="116"/>
      <c r="B101" s="131" t="s">
        <v>40</v>
      </c>
      <c r="C101" s="117"/>
      <c r="D101" s="117"/>
      <c r="E101" s="117"/>
      <c r="F101" s="117"/>
      <c r="G101" s="117"/>
      <c r="H101" s="192"/>
      <c r="I101" s="132"/>
      <c r="J101" s="132"/>
      <c r="K101" s="132"/>
      <c r="L101" s="132"/>
      <c r="M101" s="132"/>
      <c r="BD101" s="9"/>
      <c r="BE101" s="192"/>
      <c r="BF101" s="9"/>
      <c r="BG101" s="9"/>
      <c r="BH101" s="9"/>
      <c r="BI101" s="9"/>
      <c r="BJ101" s="9"/>
      <c r="BK101" s="9"/>
      <c r="BL101" s="9"/>
      <c r="BM101" s="9"/>
      <c r="BN101" s="9"/>
    </row>
    <row r="102" spans="1:66" s="29" customFormat="1" ht="20.25">
      <c r="A102" s="116"/>
      <c r="B102" s="131" t="s">
        <v>41</v>
      </c>
      <c r="C102" s="117"/>
      <c r="D102" s="117"/>
      <c r="E102" s="117"/>
      <c r="F102" s="117"/>
      <c r="G102" s="117"/>
      <c r="H102" s="132"/>
      <c r="I102" s="132"/>
      <c r="J102" s="132"/>
      <c r="K102" s="132"/>
      <c r="L102" s="132"/>
      <c r="M102" s="132"/>
      <c r="BD102" s="9"/>
      <c r="BE102" s="132"/>
      <c r="BF102" s="9"/>
      <c r="BG102" s="9"/>
      <c r="BH102" s="9"/>
      <c r="BI102" s="9"/>
      <c r="BJ102" s="9"/>
      <c r="BK102" s="9"/>
      <c r="BL102" s="9"/>
      <c r="BM102" s="9"/>
      <c r="BN102" s="9"/>
    </row>
    <row r="103" spans="1:66" s="29" customFormat="1" ht="20.25">
      <c r="A103" s="116"/>
      <c r="B103" s="9" t="s">
        <v>42</v>
      </c>
      <c r="C103" s="117"/>
      <c r="D103" s="117"/>
      <c r="E103" s="117"/>
      <c r="F103" s="117"/>
      <c r="G103" s="117"/>
      <c r="H103" s="132"/>
      <c r="I103" s="132"/>
      <c r="J103" s="132"/>
      <c r="K103" s="132"/>
      <c r="L103" s="132"/>
      <c r="M103" s="132"/>
      <c r="AO103" s="35"/>
      <c r="AP103" s="35"/>
      <c r="AQ103" s="35"/>
      <c r="AR103" s="35"/>
      <c r="AS103" s="35"/>
      <c r="AT103" s="35"/>
      <c r="AU103" s="35"/>
      <c r="BD103" s="9"/>
      <c r="BE103" s="132"/>
      <c r="BF103" s="9"/>
      <c r="BG103" s="9"/>
      <c r="BH103" s="9"/>
      <c r="BI103" s="9"/>
      <c r="BJ103" s="9"/>
      <c r="BK103" s="9"/>
      <c r="BL103" s="9"/>
      <c r="BM103" s="9"/>
      <c r="BN103" s="9"/>
    </row>
    <row r="104" spans="1:66" s="29" customFormat="1" ht="20.25">
      <c r="A104" s="116"/>
      <c r="B104" s="131" t="s">
        <v>69</v>
      </c>
      <c r="C104" s="117"/>
      <c r="D104" s="117"/>
      <c r="E104" s="117"/>
      <c r="F104" s="117"/>
      <c r="G104" s="117"/>
      <c r="H104" s="132"/>
      <c r="I104" s="132"/>
      <c r="J104" s="132"/>
      <c r="K104" s="132"/>
      <c r="L104" s="132"/>
      <c r="M104" s="132"/>
      <c r="AN104" s="134"/>
      <c r="AO104" s="133"/>
      <c r="AP104" s="476" t="s">
        <v>43</v>
      </c>
      <c r="AQ104" s="476"/>
      <c r="AR104" s="476"/>
      <c r="AS104" s="476"/>
      <c r="AT104" s="476"/>
      <c r="AU104" s="133"/>
      <c r="AV104" s="133"/>
      <c r="AW104" s="134"/>
      <c r="BD104" s="9"/>
      <c r="BE104" s="132"/>
      <c r="BF104" s="9"/>
      <c r="BG104" s="9"/>
      <c r="BH104" s="9"/>
      <c r="BI104" s="9"/>
      <c r="BJ104" s="9"/>
      <c r="BK104" s="9"/>
      <c r="BL104" s="9"/>
      <c r="BM104" s="9"/>
      <c r="BN104" s="9"/>
    </row>
    <row r="105" spans="1:66" s="29" customFormat="1" ht="20.25">
      <c r="A105" s="116"/>
      <c r="B105" s="9" t="s">
        <v>44</v>
      </c>
      <c r="C105" s="117"/>
      <c r="D105" s="117"/>
      <c r="E105" s="117"/>
      <c r="F105" s="117"/>
      <c r="G105" s="117"/>
      <c r="H105" s="132"/>
      <c r="I105" s="132"/>
      <c r="J105" s="132"/>
      <c r="K105" s="132"/>
      <c r="L105" s="132"/>
      <c r="M105" s="132"/>
      <c r="AN105" s="134"/>
      <c r="AO105" s="133"/>
      <c r="AP105" s="133"/>
      <c r="AQ105" s="133"/>
      <c r="AR105" s="133"/>
      <c r="AS105" s="133"/>
      <c r="AT105" s="133"/>
      <c r="AU105" s="133"/>
      <c r="AV105" s="133"/>
      <c r="AW105" s="134"/>
      <c r="BD105" s="9"/>
      <c r="BE105" s="132"/>
      <c r="BF105" s="9"/>
      <c r="BG105" s="9"/>
      <c r="BH105" s="9"/>
      <c r="BI105" s="9"/>
      <c r="BJ105" s="9"/>
      <c r="BK105" s="9"/>
      <c r="BL105" s="9"/>
      <c r="BM105" s="9"/>
      <c r="BN105" s="9"/>
    </row>
    <row r="106" spans="1:66" s="29" customFormat="1" ht="20.25">
      <c r="A106" s="116"/>
      <c r="B106" s="131" t="s">
        <v>45</v>
      </c>
      <c r="C106" s="117"/>
      <c r="D106" s="117"/>
      <c r="E106" s="117"/>
      <c r="F106" s="117"/>
      <c r="G106" s="117"/>
      <c r="H106" s="132"/>
      <c r="I106" s="132"/>
      <c r="J106" s="132"/>
      <c r="K106" s="132"/>
      <c r="L106" s="132"/>
      <c r="M106" s="132"/>
      <c r="BD106" s="9"/>
      <c r="BE106" s="132"/>
      <c r="BF106" s="9"/>
      <c r="BG106" s="9"/>
      <c r="BH106" s="9"/>
      <c r="BI106" s="9"/>
      <c r="BJ106" s="9"/>
      <c r="BK106" s="9"/>
      <c r="BL106" s="9"/>
      <c r="BM106" s="9"/>
      <c r="BN106" s="9"/>
    </row>
    <row r="107" spans="1:66" s="29" customFormat="1" ht="20.25">
      <c r="A107" s="116"/>
      <c r="B107" s="297" t="s">
        <v>168</v>
      </c>
      <c r="C107" s="128"/>
      <c r="D107" s="128"/>
      <c r="E107" s="128"/>
      <c r="F107" s="128"/>
      <c r="G107" s="128"/>
      <c r="H107" s="132"/>
      <c r="I107" s="132"/>
      <c r="J107" s="132"/>
      <c r="K107" s="132"/>
      <c r="L107" s="132"/>
      <c r="M107" s="132"/>
      <c r="BD107" s="9"/>
      <c r="BE107" s="132"/>
      <c r="BF107" s="9"/>
      <c r="BG107" s="9"/>
      <c r="BH107" s="9"/>
      <c r="BI107" s="9"/>
      <c r="BJ107" s="9"/>
      <c r="BK107" s="9"/>
      <c r="BL107" s="9"/>
      <c r="BM107" s="9"/>
      <c r="BN107" s="9"/>
    </row>
    <row r="108" spans="1:66" s="29" customFormat="1" ht="20.25">
      <c r="A108" s="116"/>
      <c r="B108" s="135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BD108" s="9"/>
      <c r="BE108" s="132"/>
      <c r="BF108" s="9"/>
      <c r="BG108" s="9"/>
      <c r="BH108" s="9"/>
      <c r="BI108" s="9"/>
      <c r="BJ108" s="9"/>
      <c r="BK108" s="9"/>
      <c r="BL108" s="9"/>
      <c r="BM108" s="9"/>
      <c r="BN108" s="9"/>
    </row>
    <row r="109" spans="1:66" s="29" customFormat="1" ht="18.75">
      <c r="A109" s="130"/>
      <c r="B109" s="309" t="s">
        <v>118</v>
      </c>
      <c r="C109" s="326"/>
      <c r="D109" s="326"/>
      <c r="E109" s="326"/>
      <c r="F109" s="326"/>
      <c r="G109" s="326"/>
      <c r="H109" s="132"/>
      <c r="I109" s="132"/>
      <c r="J109" s="132"/>
      <c r="K109" s="132"/>
      <c r="L109" s="132"/>
      <c r="M109" s="132"/>
      <c r="BD109" s="9"/>
      <c r="BE109" s="132"/>
      <c r="BF109" s="9"/>
      <c r="BG109" s="9"/>
      <c r="BH109" s="9"/>
      <c r="BI109" s="9"/>
      <c r="BJ109" s="9"/>
      <c r="BK109" s="9"/>
      <c r="BL109" s="9"/>
      <c r="BM109" s="9"/>
      <c r="BN109" s="9"/>
    </row>
    <row r="110" spans="1:66" s="29" customFormat="1" ht="18.75">
      <c r="A110" s="136"/>
      <c r="B110" s="309" t="s">
        <v>119</v>
      </c>
      <c r="C110" s="326"/>
      <c r="D110" s="326"/>
      <c r="E110" s="326"/>
      <c r="F110" s="326"/>
      <c r="G110" s="326"/>
      <c r="H110" s="132"/>
      <c r="I110" s="132"/>
      <c r="J110" s="132"/>
      <c r="K110" s="132"/>
      <c r="L110" s="132"/>
      <c r="M110" s="132"/>
      <c r="BD110" s="9"/>
      <c r="BE110" s="132"/>
      <c r="BF110" s="9"/>
      <c r="BG110" s="9"/>
      <c r="BH110" s="9"/>
      <c r="BI110" s="9"/>
      <c r="BJ110" s="9"/>
      <c r="BK110" s="9"/>
      <c r="BL110" s="9"/>
      <c r="BM110" s="9"/>
      <c r="BN110" s="9"/>
    </row>
    <row r="111" spans="1:66" s="29" customFormat="1" ht="18.75">
      <c r="A111" s="130"/>
      <c r="B111" s="309" t="s">
        <v>120</v>
      </c>
      <c r="C111" s="326"/>
      <c r="D111" s="326"/>
      <c r="E111" s="326"/>
      <c r="F111" s="326"/>
      <c r="G111" s="326"/>
      <c r="H111" s="132"/>
      <c r="I111" s="132"/>
      <c r="J111" s="132"/>
      <c r="K111" s="132"/>
      <c r="L111" s="132"/>
      <c r="M111" s="132"/>
      <c r="BD111" s="9"/>
      <c r="BE111" s="132"/>
      <c r="BF111" s="9"/>
      <c r="BG111" s="9"/>
      <c r="BH111" s="9"/>
      <c r="BI111" s="9"/>
      <c r="BJ111" s="9"/>
      <c r="BK111" s="9"/>
      <c r="BL111" s="9"/>
      <c r="BM111" s="9"/>
      <c r="BN111" s="9"/>
    </row>
    <row r="112" spans="1:66" s="29" customFormat="1" ht="18.75">
      <c r="A112" s="130"/>
      <c r="B112" s="309" t="s">
        <v>123</v>
      </c>
      <c r="C112" s="326"/>
      <c r="D112" s="326"/>
      <c r="E112" s="326"/>
      <c r="F112" s="326"/>
      <c r="G112" s="326"/>
      <c r="H112" s="132"/>
      <c r="I112" s="132"/>
      <c r="J112" s="132"/>
      <c r="K112" s="132"/>
      <c r="L112" s="132"/>
      <c r="M112" s="132"/>
      <c r="BD112" s="9"/>
      <c r="BE112" s="132"/>
      <c r="BF112" s="9"/>
      <c r="BG112" s="9"/>
      <c r="BH112" s="9"/>
      <c r="BI112" s="9"/>
      <c r="BJ112" s="9"/>
      <c r="BK112" s="9"/>
      <c r="BL112" s="9"/>
      <c r="BM112" s="9"/>
      <c r="BN112" s="9"/>
    </row>
    <row r="113" spans="1:66" s="29" customFormat="1" ht="18.75">
      <c r="A113" s="130"/>
      <c r="B113" s="135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BD113" s="9"/>
      <c r="BE113" s="132"/>
      <c r="BF113" s="9"/>
      <c r="BG113" s="9"/>
      <c r="BH113" s="9"/>
      <c r="BI113" s="9"/>
      <c r="BJ113" s="9"/>
      <c r="BK113" s="9"/>
      <c r="BL113" s="9"/>
      <c r="BM113" s="9"/>
      <c r="BN113" s="9"/>
    </row>
    <row r="114" spans="1:66" s="29" customFormat="1" ht="18.75">
      <c r="A114" s="130"/>
      <c r="B114" s="135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BD114" s="9"/>
      <c r="BE114" s="132"/>
      <c r="BF114" s="9"/>
      <c r="BG114" s="9"/>
      <c r="BH114" s="9"/>
      <c r="BI114" s="9"/>
      <c r="BJ114" s="9"/>
      <c r="BK114" s="9"/>
      <c r="BL114" s="9"/>
      <c r="BM114" s="9"/>
      <c r="BN114" s="9"/>
    </row>
    <row r="115" spans="1:59" s="9" customFormat="1" ht="23.25">
      <c r="A115" s="343"/>
      <c r="B115" s="348" t="s">
        <v>138</v>
      </c>
      <c r="C115" s="382">
        <v>16</v>
      </c>
      <c r="D115" s="350"/>
      <c r="E115" s="35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192"/>
      <c r="AR115" s="192"/>
      <c r="AS115" s="192"/>
      <c r="AT115" s="192"/>
      <c r="AU115" s="192"/>
      <c r="AV115" s="192"/>
      <c r="AW115" s="192"/>
      <c r="AX115" s="192"/>
      <c r="AY115" s="192"/>
      <c r="AZ115" s="192"/>
      <c r="BA115" s="192"/>
      <c r="BB115" s="192"/>
      <c r="BC115" s="192"/>
      <c r="BE115" s="192"/>
      <c r="BF115" s="192"/>
      <c r="BG115" s="192"/>
    </row>
    <row r="116" spans="1:59" s="9" customFormat="1" ht="23.25">
      <c r="A116" s="67"/>
      <c r="B116" s="353" t="s">
        <v>148</v>
      </c>
      <c r="C116" s="353"/>
      <c r="D116" s="354"/>
      <c r="E116" s="355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  <c r="AR116" s="192"/>
      <c r="AS116" s="192"/>
      <c r="AT116" s="192"/>
      <c r="AU116" s="192"/>
      <c r="AV116" s="192"/>
      <c r="AW116" s="192"/>
      <c r="AX116" s="192"/>
      <c r="AY116" s="192"/>
      <c r="AZ116" s="192"/>
      <c r="BA116" s="192"/>
      <c r="BB116" s="192"/>
      <c r="BC116" s="192"/>
      <c r="BE116" s="192"/>
      <c r="BF116" s="192"/>
      <c r="BG116" s="192"/>
    </row>
    <row r="117" spans="1:59" s="9" customFormat="1" ht="23.25">
      <c r="A117" s="344" t="s">
        <v>153</v>
      </c>
      <c r="B117" s="374" t="s">
        <v>149</v>
      </c>
      <c r="C117" s="353"/>
      <c r="D117" s="354">
        <v>4</v>
      </c>
      <c r="E117" s="355">
        <v>0</v>
      </c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  <c r="AR117" s="192"/>
      <c r="AS117" s="192"/>
      <c r="AT117" s="192"/>
      <c r="AU117" s="192"/>
      <c r="AV117" s="192"/>
      <c r="AW117" s="192"/>
      <c r="AX117" s="192"/>
      <c r="AY117" s="192"/>
      <c r="AZ117" s="192"/>
      <c r="BA117" s="192"/>
      <c r="BB117" s="192"/>
      <c r="BC117" s="192"/>
      <c r="BE117" s="192"/>
      <c r="BF117" s="192"/>
      <c r="BG117" s="192"/>
    </row>
    <row r="118" spans="1:59" s="9" customFormat="1" ht="23.25">
      <c r="A118" s="344" t="s">
        <v>153</v>
      </c>
      <c r="B118" s="374" t="s">
        <v>150</v>
      </c>
      <c r="C118" s="353"/>
      <c r="D118" s="354">
        <v>4</v>
      </c>
      <c r="E118" s="355">
        <v>0</v>
      </c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  <c r="AR118" s="192"/>
      <c r="AS118" s="192"/>
      <c r="AT118" s="192"/>
      <c r="AU118" s="192"/>
      <c r="AV118" s="192"/>
      <c r="AW118" s="192"/>
      <c r="AX118" s="192"/>
      <c r="AY118" s="192"/>
      <c r="AZ118" s="192"/>
      <c r="BA118" s="192"/>
      <c r="BB118" s="192"/>
      <c r="BC118" s="192"/>
      <c r="BE118" s="192"/>
      <c r="BF118" s="192"/>
      <c r="BG118" s="192"/>
    </row>
    <row r="119" spans="1:59" s="9" customFormat="1" ht="23.25">
      <c r="A119" s="344" t="s">
        <v>153</v>
      </c>
      <c r="B119" s="374" t="s">
        <v>151</v>
      </c>
      <c r="C119" s="353"/>
      <c r="D119" s="354">
        <v>4</v>
      </c>
      <c r="E119" s="355">
        <v>0</v>
      </c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192"/>
      <c r="AQ119" s="192"/>
      <c r="AR119" s="192"/>
      <c r="AS119" s="192"/>
      <c r="AT119" s="192"/>
      <c r="AU119" s="192"/>
      <c r="AV119" s="192"/>
      <c r="AW119" s="192"/>
      <c r="AX119" s="192"/>
      <c r="AY119" s="192"/>
      <c r="AZ119" s="192"/>
      <c r="BA119" s="192"/>
      <c r="BB119" s="192"/>
      <c r="BC119" s="192"/>
      <c r="BE119" s="192"/>
      <c r="BF119" s="192"/>
      <c r="BG119" s="192"/>
    </row>
    <row r="120" spans="1:59" s="9" customFormat="1" ht="23.25">
      <c r="A120" s="344" t="s">
        <v>153</v>
      </c>
      <c r="B120" s="377" t="s">
        <v>152</v>
      </c>
      <c r="C120" s="353"/>
      <c r="D120" s="354">
        <v>4</v>
      </c>
      <c r="E120" s="355">
        <v>0</v>
      </c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192"/>
      <c r="AR120" s="192"/>
      <c r="AS120" s="192"/>
      <c r="AT120" s="192"/>
      <c r="AU120" s="192"/>
      <c r="AV120" s="192"/>
      <c r="AW120" s="192"/>
      <c r="AX120" s="192"/>
      <c r="AY120" s="192"/>
      <c r="AZ120" s="192"/>
      <c r="BA120" s="192"/>
      <c r="BB120" s="192"/>
      <c r="BC120" s="192"/>
      <c r="BE120" s="192"/>
      <c r="BF120" s="192"/>
      <c r="BG120" s="192"/>
    </row>
    <row r="121" spans="1:66" s="106" customFormat="1" ht="27.75" customHeight="1">
      <c r="A121" s="110"/>
      <c r="B121" s="356"/>
      <c r="C121" s="356"/>
      <c r="D121" s="356"/>
      <c r="E121" s="356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  <c r="AR121" s="192"/>
      <c r="AS121" s="192"/>
      <c r="AT121" s="192"/>
      <c r="AU121" s="192"/>
      <c r="AV121" s="192"/>
      <c r="AW121" s="192"/>
      <c r="AX121" s="192"/>
      <c r="AY121" s="192"/>
      <c r="AZ121" s="192"/>
      <c r="BA121" s="192"/>
      <c r="BB121" s="192"/>
      <c r="BC121" s="192"/>
      <c r="BD121" s="9"/>
      <c r="BE121" s="192"/>
      <c r="BF121" s="192"/>
      <c r="BG121" s="192"/>
      <c r="BH121" s="9"/>
      <c r="BI121" s="9"/>
      <c r="BJ121" s="9"/>
      <c r="BK121" s="9"/>
      <c r="BL121" s="9"/>
      <c r="BM121" s="9"/>
      <c r="BN121" s="9"/>
    </row>
    <row r="122" spans="1:66" s="106" customFormat="1" ht="55.5" customHeight="1">
      <c r="A122" s="110"/>
      <c r="B122" s="358" t="s">
        <v>155</v>
      </c>
      <c r="C122" s="352"/>
      <c r="D122" s="357" t="e">
        <f>SUM(D102:D112,D90:D99,#REF!)</f>
        <v>#REF!</v>
      </c>
      <c r="E122" s="357" t="e">
        <f>SUM(E102:E112,E90:E99,#REF!)</f>
        <v>#REF!</v>
      </c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  <c r="AR122" s="192"/>
      <c r="AS122" s="192"/>
      <c r="AT122" s="192"/>
      <c r="AU122" s="192"/>
      <c r="AV122" s="192"/>
      <c r="AW122" s="192"/>
      <c r="AX122" s="192"/>
      <c r="AY122" s="192"/>
      <c r="AZ122" s="192"/>
      <c r="BA122" s="192"/>
      <c r="BB122" s="192"/>
      <c r="BC122" s="192"/>
      <c r="BD122" s="9"/>
      <c r="BE122" s="192"/>
      <c r="BF122" s="192"/>
      <c r="BG122" s="192"/>
      <c r="BH122" s="9"/>
      <c r="BI122" s="9"/>
      <c r="BJ122" s="9"/>
      <c r="BK122" s="9"/>
      <c r="BL122" s="9"/>
      <c r="BM122" s="9"/>
      <c r="BN122" s="9"/>
    </row>
    <row r="123" spans="1:66" s="29" customFormat="1" ht="18.75">
      <c r="A123" s="130"/>
      <c r="B123" s="135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BD123" s="9"/>
      <c r="BE123" s="132"/>
      <c r="BF123" s="9"/>
      <c r="BG123" s="9"/>
      <c r="BH123" s="9"/>
      <c r="BI123" s="9"/>
      <c r="BJ123" s="9"/>
      <c r="BK123" s="9"/>
      <c r="BL123" s="9"/>
      <c r="BM123" s="9"/>
      <c r="BN123" s="9"/>
    </row>
    <row r="124" spans="1:59" s="9" customFormat="1" ht="30" customHeight="1">
      <c r="A124" s="67"/>
      <c r="B124" s="367" t="s">
        <v>138</v>
      </c>
      <c r="C124" s="368"/>
      <c r="D124" s="327" t="s">
        <v>146</v>
      </c>
      <c r="E124" s="369" t="s">
        <v>147</v>
      </c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77"/>
      <c r="V124" s="77"/>
      <c r="W124" s="77"/>
      <c r="X124" s="77"/>
      <c r="Y124" s="77"/>
      <c r="Z124" s="77"/>
      <c r="AA124" s="192"/>
      <c r="AB124" s="77"/>
      <c r="AC124" s="77"/>
      <c r="AD124" s="77"/>
      <c r="AE124" s="77"/>
      <c r="AF124" s="77"/>
      <c r="AG124" s="77"/>
      <c r="AH124" s="192"/>
      <c r="AI124" s="77"/>
      <c r="AJ124" s="77"/>
      <c r="AK124" s="77"/>
      <c r="AL124" s="77"/>
      <c r="AM124" s="77"/>
      <c r="AN124" s="192"/>
      <c r="AO124" s="192"/>
      <c r="AP124" s="77"/>
      <c r="AQ124" s="77"/>
      <c r="AR124" s="77"/>
      <c r="AS124" s="77"/>
      <c r="AT124" s="77"/>
      <c r="AU124" s="192"/>
      <c r="AV124" s="192"/>
      <c r="AW124" s="77"/>
      <c r="AX124" s="77"/>
      <c r="AY124" s="77"/>
      <c r="AZ124" s="77"/>
      <c r="BA124" s="77"/>
      <c r="BB124" s="77"/>
      <c r="BC124" s="192"/>
      <c r="BE124" s="192"/>
      <c r="BF124" s="192"/>
      <c r="BG124" s="192"/>
    </row>
    <row r="125" spans="1:59" s="9" customFormat="1" ht="30" customHeight="1">
      <c r="A125" s="67"/>
      <c r="B125" s="375" t="s">
        <v>139</v>
      </c>
      <c r="C125" s="362"/>
      <c r="D125" s="363">
        <v>2</v>
      </c>
      <c r="E125" s="370">
        <v>0</v>
      </c>
      <c r="F125" s="317"/>
      <c r="G125" s="317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77"/>
      <c r="V125" s="77"/>
      <c r="W125" s="77"/>
      <c r="X125" s="77"/>
      <c r="Y125" s="77"/>
      <c r="Z125" s="77"/>
      <c r="AA125" s="192"/>
      <c r="AB125" s="77"/>
      <c r="AC125" s="77"/>
      <c r="AD125" s="77"/>
      <c r="AE125" s="77"/>
      <c r="AF125" s="77"/>
      <c r="AG125" s="77"/>
      <c r="AH125" s="192"/>
      <c r="AI125" s="77"/>
      <c r="AJ125" s="77"/>
      <c r="AK125" s="77"/>
      <c r="AL125" s="77"/>
      <c r="AM125" s="77"/>
      <c r="AN125" s="192"/>
      <c r="AO125" s="192"/>
      <c r="AP125" s="77"/>
      <c r="AQ125" s="77"/>
      <c r="AR125" s="77"/>
      <c r="AS125" s="77"/>
      <c r="AT125" s="77"/>
      <c r="AU125" s="192"/>
      <c r="AV125" s="192"/>
      <c r="AW125" s="77"/>
      <c r="AX125" s="77"/>
      <c r="AY125" s="77"/>
      <c r="AZ125" s="77"/>
      <c r="BA125" s="77"/>
      <c r="BB125" s="77"/>
      <c r="BC125" s="192"/>
      <c r="BE125" s="192"/>
      <c r="BF125" s="192"/>
      <c r="BG125" s="192"/>
    </row>
    <row r="126" spans="1:59" s="9" customFormat="1" ht="30" customHeight="1">
      <c r="A126" s="67"/>
      <c r="B126" s="375" t="s">
        <v>140</v>
      </c>
      <c r="C126" s="362"/>
      <c r="D126" s="363">
        <v>2</v>
      </c>
      <c r="E126" s="370">
        <v>0</v>
      </c>
      <c r="F126" s="317"/>
      <c r="G126" s="317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77"/>
      <c r="V126" s="77"/>
      <c r="W126" s="77"/>
      <c r="X126" s="77"/>
      <c r="Y126" s="77"/>
      <c r="Z126" s="77"/>
      <c r="AA126" s="192"/>
      <c r="AB126" s="77"/>
      <c r="AC126" s="77"/>
      <c r="AD126" s="77"/>
      <c r="AE126" s="77"/>
      <c r="AF126" s="77"/>
      <c r="AG126" s="77"/>
      <c r="AH126" s="192"/>
      <c r="AI126" s="77"/>
      <c r="AJ126" s="77"/>
      <c r="AK126" s="77"/>
      <c r="AL126" s="77"/>
      <c r="AM126" s="77"/>
      <c r="AN126" s="192"/>
      <c r="AO126" s="192"/>
      <c r="AP126" s="77"/>
      <c r="AQ126" s="77"/>
      <c r="AR126" s="77"/>
      <c r="AS126" s="77"/>
      <c r="AT126" s="77"/>
      <c r="AU126" s="192"/>
      <c r="AV126" s="192"/>
      <c r="AW126" s="77"/>
      <c r="AX126" s="77"/>
      <c r="AY126" s="77"/>
      <c r="AZ126" s="77"/>
      <c r="BA126" s="77"/>
      <c r="BB126" s="77"/>
      <c r="BC126" s="192"/>
      <c r="BE126" s="192"/>
      <c r="BF126" s="192"/>
      <c r="BG126" s="192"/>
    </row>
    <row r="127" spans="1:59" s="9" customFormat="1" ht="30" customHeight="1">
      <c r="A127" s="67"/>
      <c r="B127" s="375" t="s">
        <v>141</v>
      </c>
      <c r="C127" s="362"/>
      <c r="D127" s="363">
        <v>2</v>
      </c>
      <c r="E127" s="370">
        <v>0</v>
      </c>
      <c r="F127" s="317"/>
      <c r="G127" s="317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77"/>
      <c r="V127" s="77"/>
      <c r="W127" s="77"/>
      <c r="X127" s="77"/>
      <c r="Y127" s="77"/>
      <c r="Z127" s="77"/>
      <c r="AA127" s="192"/>
      <c r="AB127" s="77"/>
      <c r="AC127" s="77"/>
      <c r="AD127" s="77"/>
      <c r="AE127" s="77"/>
      <c r="AF127" s="77"/>
      <c r="AG127" s="77"/>
      <c r="AH127" s="192"/>
      <c r="AI127" s="77"/>
      <c r="AJ127" s="77"/>
      <c r="AK127" s="77"/>
      <c r="AL127" s="77"/>
      <c r="AM127" s="77"/>
      <c r="AN127" s="192"/>
      <c r="AO127" s="192"/>
      <c r="AP127" s="77"/>
      <c r="AQ127" s="77"/>
      <c r="AR127" s="77"/>
      <c r="AS127" s="77"/>
      <c r="AT127" s="77"/>
      <c r="AU127" s="192"/>
      <c r="AV127" s="192"/>
      <c r="AW127" s="77"/>
      <c r="AX127" s="77"/>
      <c r="AY127" s="77"/>
      <c r="AZ127" s="77"/>
      <c r="BA127" s="77"/>
      <c r="BB127" s="77"/>
      <c r="BC127" s="192"/>
      <c r="BE127" s="192"/>
      <c r="BF127" s="192"/>
      <c r="BG127" s="192"/>
    </row>
    <row r="128" spans="1:59" s="9" customFormat="1" ht="30" customHeight="1">
      <c r="A128" s="67"/>
      <c r="B128" s="375" t="s">
        <v>142</v>
      </c>
      <c r="C128" s="362"/>
      <c r="D128" s="363">
        <v>2</v>
      </c>
      <c r="E128" s="370">
        <v>0</v>
      </c>
      <c r="F128" s="317"/>
      <c r="G128" s="317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77"/>
      <c r="V128" s="77"/>
      <c r="W128" s="77"/>
      <c r="X128" s="77"/>
      <c r="Y128" s="77"/>
      <c r="Z128" s="77"/>
      <c r="AA128" s="192"/>
      <c r="AB128" s="77"/>
      <c r="AC128" s="77"/>
      <c r="AD128" s="77"/>
      <c r="AE128" s="77"/>
      <c r="AF128" s="77"/>
      <c r="AG128" s="77"/>
      <c r="AH128" s="192"/>
      <c r="AI128" s="77"/>
      <c r="AJ128" s="77"/>
      <c r="AK128" s="77"/>
      <c r="AL128" s="77"/>
      <c r="AM128" s="77"/>
      <c r="AN128" s="192"/>
      <c r="AO128" s="192"/>
      <c r="AP128" s="77"/>
      <c r="AQ128" s="77"/>
      <c r="AR128" s="77"/>
      <c r="AS128" s="77"/>
      <c r="AT128" s="77"/>
      <c r="AU128" s="192"/>
      <c r="AV128" s="192"/>
      <c r="AW128" s="77"/>
      <c r="AX128" s="77"/>
      <c r="AY128" s="77"/>
      <c r="AZ128" s="77"/>
      <c r="BA128" s="77"/>
      <c r="BB128" s="77"/>
      <c r="BC128" s="192"/>
      <c r="BE128" s="192"/>
      <c r="BF128" s="192"/>
      <c r="BG128" s="192"/>
    </row>
    <row r="129" spans="1:59" s="9" customFormat="1" ht="30" customHeight="1">
      <c r="A129" s="67"/>
      <c r="B129" s="375" t="s">
        <v>143</v>
      </c>
      <c r="C129" s="362"/>
      <c r="D129" s="363">
        <v>4</v>
      </c>
      <c r="E129" s="370">
        <v>0</v>
      </c>
      <c r="F129" s="317"/>
      <c r="G129" s="317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77"/>
      <c r="V129" s="77"/>
      <c r="W129" s="77"/>
      <c r="X129" s="77"/>
      <c r="Y129" s="77"/>
      <c r="Z129" s="77"/>
      <c r="AA129" s="192"/>
      <c r="AB129" s="77"/>
      <c r="AC129" s="77"/>
      <c r="AD129" s="77"/>
      <c r="AE129" s="77"/>
      <c r="AF129" s="77"/>
      <c r="AG129" s="77"/>
      <c r="AH129" s="192"/>
      <c r="AI129" s="77"/>
      <c r="AJ129" s="77"/>
      <c r="AK129" s="77"/>
      <c r="AL129" s="77"/>
      <c r="AM129" s="77"/>
      <c r="AN129" s="192"/>
      <c r="AO129" s="192"/>
      <c r="AP129" s="77"/>
      <c r="AQ129" s="77"/>
      <c r="AR129" s="77"/>
      <c r="AS129" s="77"/>
      <c r="AT129" s="77"/>
      <c r="AU129" s="192"/>
      <c r="AV129" s="192"/>
      <c r="AW129" s="77"/>
      <c r="AX129" s="77"/>
      <c r="AY129" s="77"/>
      <c r="AZ129" s="77"/>
      <c r="BA129" s="77"/>
      <c r="BB129" s="77"/>
      <c r="BC129" s="192"/>
      <c r="BE129" s="192"/>
      <c r="BF129" s="192"/>
      <c r="BG129" s="192"/>
    </row>
    <row r="130" spans="1:59" s="9" customFormat="1" ht="30" customHeight="1">
      <c r="A130" s="67"/>
      <c r="B130" s="376" t="s">
        <v>145</v>
      </c>
      <c r="C130" s="371"/>
      <c r="D130" s="372">
        <v>4</v>
      </c>
      <c r="E130" s="373">
        <v>0</v>
      </c>
      <c r="F130" s="317"/>
      <c r="G130" s="317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77"/>
      <c r="V130" s="77"/>
      <c r="W130" s="77"/>
      <c r="X130" s="77"/>
      <c r="Y130" s="77"/>
      <c r="Z130" s="77"/>
      <c r="AA130" s="192"/>
      <c r="AB130" s="77"/>
      <c r="AC130" s="77"/>
      <c r="AD130" s="77"/>
      <c r="AE130" s="77"/>
      <c r="AF130" s="77"/>
      <c r="AG130" s="77"/>
      <c r="AH130" s="192"/>
      <c r="AI130" s="77"/>
      <c r="AJ130" s="77"/>
      <c r="AK130" s="77"/>
      <c r="AL130" s="77"/>
      <c r="AM130" s="77"/>
      <c r="AN130" s="192"/>
      <c r="AO130" s="192"/>
      <c r="AP130" s="77"/>
      <c r="AQ130" s="77"/>
      <c r="AR130" s="77"/>
      <c r="AS130" s="77"/>
      <c r="AT130" s="77"/>
      <c r="AU130" s="192"/>
      <c r="AV130" s="192"/>
      <c r="AW130" s="77"/>
      <c r="AX130" s="77"/>
      <c r="AY130" s="77"/>
      <c r="AZ130" s="77"/>
      <c r="BA130" s="77"/>
      <c r="BB130" s="77"/>
      <c r="BC130" s="192"/>
      <c r="BE130" s="192"/>
      <c r="BF130" s="192"/>
      <c r="BG130" s="192"/>
    </row>
    <row r="131" spans="1:59" s="9" customFormat="1" ht="30" customHeight="1">
      <c r="A131" s="67"/>
      <c r="B131" s="152" t="s">
        <v>127</v>
      </c>
      <c r="C131" s="362"/>
      <c r="D131" s="363">
        <v>3</v>
      </c>
      <c r="E131" s="349"/>
      <c r="F131" s="317"/>
      <c r="G131" s="317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77"/>
      <c r="V131" s="77"/>
      <c r="W131" s="77"/>
      <c r="X131" s="77"/>
      <c r="Y131" s="77"/>
      <c r="Z131" s="77"/>
      <c r="AA131" s="192"/>
      <c r="AB131" s="77"/>
      <c r="AC131" s="77"/>
      <c r="AD131" s="77"/>
      <c r="AE131" s="77"/>
      <c r="AF131" s="77"/>
      <c r="AG131" s="77"/>
      <c r="AH131" s="192"/>
      <c r="AI131" s="77"/>
      <c r="AJ131" s="77"/>
      <c r="AK131" s="77"/>
      <c r="AL131" s="77"/>
      <c r="AM131" s="77"/>
      <c r="AN131" s="192"/>
      <c r="AO131" s="192"/>
      <c r="AP131" s="77"/>
      <c r="AQ131" s="77"/>
      <c r="AR131" s="77"/>
      <c r="AS131" s="77"/>
      <c r="AT131" s="77"/>
      <c r="AU131" s="192"/>
      <c r="AV131" s="192"/>
      <c r="AW131" s="77"/>
      <c r="AX131" s="77"/>
      <c r="AY131" s="77"/>
      <c r="AZ131" s="77"/>
      <c r="BA131" s="77"/>
      <c r="BB131" s="77"/>
      <c r="BC131" s="192"/>
      <c r="BE131" s="192"/>
      <c r="BF131" s="192"/>
      <c r="BG131" s="192"/>
    </row>
    <row r="132" spans="1:59" s="9" customFormat="1" ht="27" customHeight="1">
      <c r="A132" s="67"/>
      <c r="B132" s="152" t="s">
        <v>130</v>
      </c>
      <c r="C132" s="360"/>
      <c r="D132" s="117">
        <v>4</v>
      </c>
      <c r="E132" s="360"/>
      <c r="F132" s="317"/>
      <c r="G132" s="317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77"/>
      <c r="V132" s="77"/>
      <c r="W132" s="77"/>
      <c r="X132" s="77"/>
      <c r="Y132" s="77"/>
      <c r="Z132" s="77"/>
      <c r="AA132" s="192"/>
      <c r="AB132" s="77"/>
      <c r="AC132" s="77"/>
      <c r="AD132" s="77"/>
      <c r="AE132" s="77"/>
      <c r="AF132" s="77"/>
      <c r="AG132" s="77"/>
      <c r="AH132" s="192"/>
      <c r="AI132" s="77"/>
      <c r="AJ132" s="77"/>
      <c r="AK132" s="77"/>
      <c r="AL132" s="77"/>
      <c r="AM132" s="77"/>
      <c r="AN132" s="77"/>
      <c r="AO132" s="192"/>
      <c r="AP132" s="77"/>
      <c r="AQ132" s="77"/>
      <c r="AR132" s="77"/>
      <c r="AS132" s="100"/>
      <c r="AT132" s="77"/>
      <c r="AU132" s="77"/>
      <c r="AV132" s="192"/>
      <c r="AW132" s="77"/>
      <c r="AX132" s="77"/>
      <c r="AY132" s="77"/>
      <c r="AZ132" s="77"/>
      <c r="BA132" s="77"/>
      <c r="BB132" s="77"/>
      <c r="BC132" s="192"/>
      <c r="BE132" s="192"/>
      <c r="BF132" s="192"/>
      <c r="BG132" s="192"/>
    </row>
    <row r="133" spans="1:59" s="9" customFormat="1" ht="27" customHeight="1">
      <c r="A133" s="67"/>
      <c r="B133" s="364" t="s">
        <v>156</v>
      </c>
      <c r="C133" s="360"/>
      <c r="D133" s="361"/>
      <c r="E133" s="360"/>
      <c r="F133" s="317"/>
      <c r="G133" s="317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77"/>
      <c r="V133" s="77"/>
      <c r="W133" s="77"/>
      <c r="X133" s="77"/>
      <c r="Y133" s="77"/>
      <c r="Z133" s="77"/>
      <c r="AA133" s="192"/>
      <c r="AB133" s="77"/>
      <c r="AC133" s="77"/>
      <c r="AD133" s="77"/>
      <c r="AE133" s="77"/>
      <c r="AF133" s="77"/>
      <c r="AG133" s="77"/>
      <c r="AH133" s="192"/>
      <c r="AI133" s="77"/>
      <c r="AJ133" s="77"/>
      <c r="AK133" s="77"/>
      <c r="AL133" s="77"/>
      <c r="AM133" s="77"/>
      <c r="AN133" s="77"/>
      <c r="AO133" s="192"/>
      <c r="AP133" s="77"/>
      <c r="AQ133" s="77"/>
      <c r="AR133" s="77"/>
      <c r="AS133" s="100"/>
      <c r="AT133" s="77"/>
      <c r="AU133" s="77"/>
      <c r="AV133" s="192"/>
      <c r="AW133" s="77"/>
      <c r="AX133" s="77"/>
      <c r="AY133" s="77"/>
      <c r="AZ133" s="77"/>
      <c r="BA133" s="77"/>
      <c r="BB133" s="77"/>
      <c r="BC133" s="192"/>
      <c r="BE133" s="192"/>
      <c r="BF133" s="192"/>
      <c r="BG133" s="192"/>
    </row>
    <row r="134" spans="1:59" s="9" customFormat="1" ht="27" customHeight="1">
      <c r="A134" s="67"/>
      <c r="B134" s="224"/>
      <c r="C134" s="360"/>
      <c r="D134" s="361">
        <f>SUM(D125:D132)</f>
        <v>23</v>
      </c>
      <c r="E134" s="360"/>
      <c r="F134" s="317"/>
      <c r="G134" s="317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77"/>
      <c r="V134" s="77"/>
      <c r="W134" s="77"/>
      <c r="X134" s="77"/>
      <c r="Y134" s="77"/>
      <c r="Z134" s="77"/>
      <c r="AA134" s="192"/>
      <c r="AB134" s="77"/>
      <c r="AC134" s="77"/>
      <c r="AD134" s="77"/>
      <c r="AE134" s="77"/>
      <c r="AF134" s="77"/>
      <c r="AG134" s="77"/>
      <c r="AH134" s="192"/>
      <c r="AI134" s="77"/>
      <c r="AJ134" s="77"/>
      <c r="AK134" s="77"/>
      <c r="AL134" s="77"/>
      <c r="AM134" s="77"/>
      <c r="AN134" s="77"/>
      <c r="AO134" s="192"/>
      <c r="AP134" s="77"/>
      <c r="AQ134" s="77"/>
      <c r="AR134" s="77"/>
      <c r="AS134" s="100"/>
      <c r="AT134" s="77"/>
      <c r="AU134" s="77"/>
      <c r="AV134" s="192"/>
      <c r="AW134" s="77"/>
      <c r="AX134" s="77"/>
      <c r="AY134" s="77"/>
      <c r="AZ134" s="77"/>
      <c r="BA134" s="77"/>
      <c r="BB134" s="77"/>
      <c r="BC134" s="192"/>
      <c r="BE134" s="192"/>
      <c r="BF134" s="192"/>
      <c r="BG134" s="192"/>
    </row>
    <row r="135" spans="1:59" s="9" customFormat="1" ht="24" customHeight="1">
      <c r="A135" s="67"/>
      <c r="C135" s="365"/>
      <c r="D135" s="366">
        <f>SUM(D88:D102,D124:D130)</f>
        <v>23</v>
      </c>
      <c r="E135" s="366">
        <f>SUM(E88:E102,E92:E94,E100,E102)</f>
        <v>25</v>
      </c>
      <c r="F135" s="317"/>
      <c r="G135" s="317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77"/>
      <c r="V135" s="77"/>
      <c r="W135" s="77"/>
      <c r="X135" s="77"/>
      <c r="Y135" s="77"/>
      <c r="Z135" s="77"/>
      <c r="AA135" s="192"/>
      <c r="AB135" s="77"/>
      <c r="AC135" s="77"/>
      <c r="AD135" s="77"/>
      <c r="AE135" s="77"/>
      <c r="AF135" s="77"/>
      <c r="AG135" s="77"/>
      <c r="AH135" s="192"/>
      <c r="AI135" s="77"/>
      <c r="AJ135" s="77"/>
      <c r="AK135" s="77"/>
      <c r="AL135" s="77"/>
      <c r="AM135" s="77"/>
      <c r="AN135" s="77"/>
      <c r="AO135" s="192"/>
      <c r="AP135" s="77"/>
      <c r="AQ135" s="77"/>
      <c r="AR135" s="77"/>
      <c r="AS135" s="100"/>
      <c r="AT135" s="77"/>
      <c r="AU135" s="77"/>
      <c r="AV135" s="192"/>
      <c r="AW135" s="77"/>
      <c r="AX135" s="77"/>
      <c r="AY135" s="77"/>
      <c r="AZ135" s="77"/>
      <c r="BA135" s="77"/>
      <c r="BB135" s="77"/>
      <c r="BC135" s="192"/>
      <c r="BE135" s="192"/>
      <c r="BF135" s="192"/>
      <c r="BG135" s="192"/>
    </row>
    <row r="136" spans="1:59" s="9" customFormat="1" ht="23.25">
      <c r="A136" s="274">
        <v>19</v>
      </c>
      <c r="B136" s="152" t="s">
        <v>154</v>
      </c>
      <c r="C136" s="313">
        <f>ABS(D136-E136)</f>
        <v>1</v>
      </c>
      <c r="D136" s="337">
        <v>2</v>
      </c>
      <c r="E136" s="338">
        <f>AV136</f>
        <v>1</v>
      </c>
      <c r="F136" s="378"/>
      <c r="G136" s="378"/>
      <c r="H136" s="168">
        <f>SUM(I136:M136)</f>
        <v>15</v>
      </c>
      <c r="I136" s="169">
        <f>N136+U136+AB136+AI136+AP136+AW136</f>
        <v>0</v>
      </c>
      <c r="J136" s="170">
        <f>O136+V136+AC136+AJ136+AQ136+AX136</f>
        <v>15</v>
      </c>
      <c r="K136" s="150">
        <f>P136+W136+AD136+AK136+AR136+AY136</f>
        <v>0</v>
      </c>
      <c r="L136" s="150">
        <f>Q136+X136+AE136+AL136+AS136+AZ136</f>
        <v>0</v>
      </c>
      <c r="M136" s="177">
        <f>R136+Y136+AF136+AM136+AT136+BA136</f>
        <v>0</v>
      </c>
      <c r="N136" s="73"/>
      <c r="O136" s="74"/>
      <c r="P136" s="74"/>
      <c r="Q136" s="74"/>
      <c r="R136" s="74"/>
      <c r="S136" s="107"/>
      <c r="T136" s="61"/>
      <c r="U136" s="86"/>
      <c r="V136" s="87"/>
      <c r="W136" s="87"/>
      <c r="X136" s="87"/>
      <c r="Y136" s="87"/>
      <c r="Z136" s="88"/>
      <c r="AA136" s="61"/>
      <c r="AB136" s="86"/>
      <c r="AC136" s="87"/>
      <c r="AD136" s="87"/>
      <c r="AE136" s="87"/>
      <c r="AF136" s="87"/>
      <c r="AG136" s="88"/>
      <c r="AH136" s="61"/>
      <c r="AI136" s="86"/>
      <c r="AJ136" s="87"/>
      <c r="AK136" s="87"/>
      <c r="AL136" s="87"/>
      <c r="AM136" s="87"/>
      <c r="AN136" s="277"/>
      <c r="AO136" s="61"/>
      <c r="AP136" s="86"/>
      <c r="AQ136" s="87">
        <v>15</v>
      </c>
      <c r="AR136" s="87"/>
      <c r="AS136" s="87"/>
      <c r="AT136" s="87"/>
      <c r="AU136" s="88" t="s">
        <v>25</v>
      </c>
      <c r="AV136" s="61">
        <v>1</v>
      </c>
      <c r="AW136" s="86"/>
      <c r="AX136" s="87"/>
      <c r="AY136" s="87"/>
      <c r="AZ136" s="87"/>
      <c r="BA136" s="87"/>
      <c r="BB136" s="88"/>
      <c r="BC136" s="53"/>
      <c r="BE136" s="168">
        <f>H136</f>
        <v>15</v>
      </c>
      <c r="BF136" s="150">
        <v>5</v>
      </c>
      <c r="BG136" s="150">
        <f>SUM(BE136:BF136)</f>
        <v>20</v>
      </c>
    </row>
    <row r="137" spans="1:57" ht="18.75">
      <c r="A137" s="130"/>
      <c r="B137" s="135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9"/>
      <c r="BE137" s="132"/>
    </row>
    <row r="138" spans="2:56" ht="23.25">
      <c r="B138" s="390" t="s">
        <v>150</v>
      </c>
      <c r="N138" s="29"/>
      <c r="O138" s="29"/>
      <c r="P138" s="29"/>
      <c r="Q138" s="29"/>
      <c r="R138" s="29"/>
      <c r="S138" s="29"/>
      <c r="T138" s="29"/>
      <c r="BD138" s="9"/>
    </row>
    <row r="139" spans="2:56" ht="23.25">
      <c r="B139" s="390" t="s">
        <v>141</v>
      </c>
      <c r="N139" s="29"/>
      <c r="O139" s="29"/>
      <c r="P139" s="29"/>
      <c r="Q139" s="29"/>
      <c r="R139" s="29"/>
      <c r="S139" s="29"/>
      <c r="T139" s="29"/>
      <c r="BD139" s="9"/>
    </row>
    <row r="140" spans="2:20" ht="23.25">
      <c r="B140" s="390" t="s">
        <v>143</v>
      </c>
      <c r="N140" s="29"/>
      <c r="O140" s="29"/>
      <c r="P140" s="29"/>
      <c r="Q140" s="29"/>
      <c r="R140" s="29"/>
      <c r="S140" s="29"/>
      <c r="T140" s="29"/>
    </row>
    <row r="141" spans="2:20" ht="23.25">
      <c r="B141" s="391" t="s">
        <v>158</v>
      </c>
      <c r="N141" s="29"/>
      <c r="O141" s="29"/>
      <c r="P141" s="29"/>
      <c r="Q141" s="29"/>
      <c r="R141" s="29"/>
      <c r="S141" s="29"/>
      <c r="T141" s="29"/>
    </row>
    <row r="142" spans="2:20" ht="23.25">
      <c r="B142" s="392" t="s">
        <v>157</v>
      </c>
      <c r="N142" s="29"/>
      <c r="O142" s="29"/>
      <c r="P142" s="29"/>
      <c r="Q142" s="29"/>
      <c r="R142" s="29"/>
      <c r="S142" s="29"/>
      <c r="T142" s="29"/>
    </row>
    <row r="143" spans="2:20" ht="23.25">
      <c r="B143" s="393" t="s">
        <v>160</v>
      </c>
      <c r="N143" s="29"/>
      <c r="O143" s="29"/>
      <c r="P143" s="29"/>
      <c r="Q143" s="29"/>
      <c r="R143" s="29"/>
      <c r="S143" s="29"/>
      <c r="T143" s="29"/>
    </row>
    <row r="144" spans="2:20" ht="23.25">
      <c r="B144" s="393" t="s">
        <v>159</v>
      </c>
      <c r="N144" s="29"/>
      <c r="O144" s="29"/>
      <c r="P144" s="29"/>
      <c r="Q144" s="29"/>
      <c r="R144" s="29"/>
      <c r="S144" s="29"/>
      <c r="T144" s="29"/>
    </row>
    <row r="145" spans="2:20" ht="23.25">
      <c r="B145" s="390" t="s">
        <v>150</v>
      </c>
      <c r="N145" s="29"/>
      <c r="O145" s="29"/>
      <c r="P145" s="29"/>
      <c r="Q145" s="29"/>
      <c r="R145" s="29"/>
      <c r="S145" s="29"/>
      <c r="T145" s="29"/>
    </row>
    <row r="146" spans="2:20" ht="23.25">
      <c r="B146" s="390" t="s">
        <v>131</v>
      </c>
      <c r="N146" s="29"/>
      <c r="O146" s="29"/>
      <c r="P146" s="29"/>
      <c r="Q146" s="29"/>
      <c r="R146" s="29"/>
      <c r="S146" s="29"/>
      <c r="T146" s="29"/>
    </row>
    <row r="147" spans="14:20" ht="12">
      <c r="N147" s="29"/>
      <c r="O147" s="29"/>
      <c r="P147" s="29"/>
      <c r="Q147" s="29"/>
      <c r="R147" s="29"/>
      <c r="S147" s="29"/>
      <c r="T147" s="29"/>
    </row>
    <row r="148" spans="1:59" s="9" customFormat="1" ht="23.25">
      <c r="A148" s="274">
        <v>17</v>
      </c>
      <c r="B148" s="152" t="s">
        <v>127</v>
      </c>
      <c r="C148" s="313">
        <f>ABS(D148-E148)</f>
        <v>0</v>
      </c>
      <c r="D148" s="337">
        <v>3</v>
      </c>
      <c r="E148" s="338">
        <v>3</v>
      </c>
      <c r="F148" s="378"/>
      <c r="G148" s="378"/>
      <c r="H148" s="168">
        <f>SUM(I148:M148)</f>
        <v>45</v>
      </c>
      <c r="I148" s="169">
        <f aca="true" t="shared" si="78" ref="I148:M149">N148+U148+AB148+AI148+AP148+AW148</f>
        <v>15</v>
      </c>
      <c r="J148" s="170">
        <f t="shared" si="78"/>
        <v>30</v>
      </c>
      <c r="K148" s="150">
        <f t="shared" si="78"/>
        <v>0</v>
      </c>
      <c r="L148" s="150">
        <f t="shared" si="78"/>
        <v>0</v>
      </c>
      <c r="M148" s="177">
        <f t="shared" si="78"/>
        <v>0</v>
      </c>
      <c r="N148" s="73"/>
      <c r="O148" s="74"/>
      <c r="P148" s="74"/>
      <c r="Q148" s="74"/>
      <c r="R148" s="74"/>
      <c r="S148" s="107"/>
      <c r="T148" s="61"/>
      <c r="U148" s="86"/>
      <c r="V148" s="87"/>
      <c r="W148" s="87"/>
      <c r="X148" s="87"/>
      <c r="Y148" s="87"/>
      <c r="Z148" s="88"/>
      <c r="AA148" s="61"/>
      <c r="AB148" s="86"/>
      <c r="AC148" s="87"/>
      <c r="AD148" s="87"/>
      <c r="AE148" s="87"/>
      <c r="AF148" s="87"/>
      <c r="AG148" s="88"/>
      <c r="AH148" s="61"/>
      <c r="AI148" s="86"/>
      <c r="AJ148" s="87"/>
      <c r="AK148" s="87"/>
      <c r="AL148" s="87"/>
      <c r="AM148" s="87"/>
      <c r="AN148" s="277"/>
      <c r="AO148" s="61"/>
      <c r="AP148" s="86">
        <v>15</v>
      </c>
      <c r="AQ148" s="87">
        <v>30</v>
      </c>
      <c r="AR148" s="87"/>
      <c r="AS148" s="87"/>
      <c r="AT148" s="87"/>
      <c r="AU148" s="88" t="s">
        <v>25</v>
      </c>
      <c r="AV148" s="61">
        <v>3</v>
      </c>
      <c r="AW148" s="86"/>
      <c r="AX148" s="87"/>
      <c r="AY148" s="87"/>
      <c r="AZ148" s="87"/>
      <c r="BA148" s="87"/>
      <c r="BB148" s="88"/>
      <c r="BC148" s="53"/>
      <c r="BE148" s="168">
        <f>H148</f>
        <v>45</v>
      </c>
      <c r="BF148" s="150">
        <v>5</v>
      </c>
      <c r="BG148" s="150">
        <f>SUM(BE148:BF148)</f>
        <v>50</v>
      </c>
    </row>
    <row r="149" spans="1:59" s="9" customFormat="1" ht="23.25">
      <c r="A149" s="274">
        <v>18</v>
      </c>
      <c r="B149" s="152" t="s">
        <v>130</v>
      </c>
      <c r="C149" s="313">
        <f>ABS(D149-E149)</f>
        <v>0</v>
      </c>
      <c r="D149" s="337">
        <v>4</v>
      </c>
      <c r="E149" s="338">
        <f>BC149</f>
        <v>4</v>
      </c>
      <c r="F149" s="378"/>
      <c r="G149" s="378"/>
      <c r="H149" s="168">
        <f>SUM(I149:M149)</f>
        <v>45</v>
      </c>
      <c r="I149" s="169">
        <f t="shared" si="78"/>
        <v>15</v>
      </c>
      <c r="J149" s="170">
        <f t="shared" si="78"/>
        <v>30</v>
      </c>
      <c r="K149" s="150">
        <f t="shared" si="78"/>
        <v>0</v>
      </c>
      <c r="L149" s="150">
        <f t="shared" si="78"/>
        <v>0</v>
      </c>
      <c r="M149" s="177">
        <f t="shared" si="78"/>
        <v>0</v>
      </c>
      <c r="N149" s="73"/>
      <c r="O149" s="74"/>
      <c r="P149" s="74"/>
      <c r="Q149" s="74"/>
      <c r="R149" s="74"/>
      <c r="S149" s="107"/>
      <c r="T149" s="61"/>
      <c r="U149" s="86"/>
      <c r="V149" s="87"/>
      <c r="W149" s="87"/>
      <c r="X149" s="87"/>
      <c r="Y149" s="87"/>
      <c r="Z149" s="88"/>
      <c r="AA149" s="61"/>
      <c r="AB149" s="86"/>
      <c r="AC149" s="87"/>
      <c r="AD149" s="87"/>
      <c r="AE149" s="87"/>
      <c r="AF149" s="87"/>
      <c r="AG149" s="88"/>
      <c r="AH149" s="61"/>
      <c r="AI149" s="86"/>
      <c r="AJ149" s="87"/>
      <c r="AK149" s="87"/>
      <c r="AL149" s="87"/>
      <c r="AM149" s="87"/>
      <c r="AN149" s="277"/>
      <c r="AO149" s="61"/>
      <c r="AP149" s="86"/>
      <c r="AQ149" s="87"/>
      <c r="AR149" s="87"/>
      <c r="AS149" s="87"/>
      <c r="AT149" s="87"/>
      <c r="AU149" s="88"/>
      <c r="AV149" s="61"/>
      <c r="AW149" s="86">
        <v>15</v>
      </c>
      <c r="AX149" s="87">
        <v>30</v>
      </c>
      <c r="AY149" s="87"/>
      <c r="AZ149" s="87"/>
      <c r="BA149" s="87"/>
      <c r="BB149" s="88" t="s">
        <v>25</v>
      </c>
      <c r="BC149" s="53">
        <v>4</v>
      </c>
      <c r="BE149" s="168">
        <f>H149</f>
        <v>45</v>
      </c>
      <c r="BF149" s="150">
        <v>5</v>
      </c>
      <c r="BG149" s="150">
        <f>SUM(BE149:BF149)</f>
        <v>50</v>
      </c>
    </row>
    <row r="150" spans="14:20" ht="12">
      <c r="N150" s="29"/>
      <c r="O150" s="29"/>
      <c r="P150" s="29"/>
      <c r="Q150" s="29"/>
      <c r="R150" s="29"/>
      <c r="S150" s="29"/>
      <c r="T150" s="29"/>
    </row>
    <row r="151" spans="14:20" ht="12">
      <c r="N151" s="29"/>
      <c r="O151" s="29"/>
      <c r="P151" s="29"/>
      <c r="Q151" s="29"/>
      <c r="R151" s="29"/>
      <c r="S151" s="29"/>
      <c r="T151" s="29"/>
    </row>
    <row r="152" spans="14:20" ht="12">
      <c r="N152" s="29"/>
      <c r="O152" s="29"/>
      <c r="P152" s="29"/>
      <c r="Q152" s="29"/>
      <c r="R152" s="29"/>
      <c r="S152" s="29"/>
      <c r="T152" s="29"/>
    </row>
    <row r="153" spans="14:20" ht="12">
      <c r="N153" s="29"/>
      <c r="O153" s="29"/>
      <c r="P153" s="29"/>
      <c r="Q153" s="29"/>
      <c r="R153" s="29"/>
      <c r="S153" s="29"/>
      <c r="T153" s="29"/>
    </row>
    <row r="154" spans="14:20" ht="12">
      <c r="N154" s="29"/>
      <c r="O154" s="29"/>
      <c r="P154" s="29"/>
      <c r="Q154" s="29"/>
      <c r="R154" s="29"/>
      <c r="S154" s="29"/>
      <c r="T154" s="29"/>
    </row>
    <row r="155" spans="14:20" ht="12">
      <c r="N155" s="29"/>
      <c r="O155" s="29"/>
      <c r="P155" s="29"/>
      <c r="Q155" s="29"/>
      <c r="R155" s="29"/>
      <c r="S155" s="29"/>
      <c r="T155" s="29"/>
    </row>
    <row r="156" spans="14:20" ht="12">
      <c r="N156" s="29"/>
      <c r="O156" s="29"/>
      <c r="P156" s="29"/>
      <c r="Q156" s="29"/>
      <c r="R156" s="29"/>
      <c r="S156" s="29"/>
      <c r="T156" s="29"/>
    </row>
    <row r="157" spans="14:20" ht="12">
      <c r="N157" s="29"/>
      <c r="O157" s="29"/>
      <c r="P157" s="29"/>
      <c r="Q157" s="29"/>
      <c r="R157" s="29"/>
      <c r="S157" s="29"/>
      <c r="T157" s="29"/>
    </row>
    <row r="158" spans="14:20" ht="12">
      <c r="N158" s="29"/>
      <c r="O158" s="29"/>
      <c r="P158" s="29"/>
      <c r="Q158" s="29"/>
      <c r="R158" s="29"/>
      <c r="S158" s="29"/>
      <c r="T158" s="29"/>
    </row>
    <row r="159" spans="14:20" ht="12">
      <c r="N159" s="29"/>
      <c r="O159" s="29"/>
      <c r="P159" s="29"/>
      <c r="Q159" s="29"/>
      <c r="R159" s="29"/>
      <c r="S159" s="29"/>
      <c r="T159" s="29"/>
    </row>
    <row r="160" spans="14:20" ht="12">
      <c r="N160" s="29"/>
      <c r="O160" s="29"/>
      <c r="P160" s="29"/>
      <c r="Q160" s="29"/>
      <c r="R160" s="29"/>
      <c r="S160" s="29"/>
      <c r="T160" s="29"/>
    </row>
    <row r="161" spans="14:20" ht="12">
      <c r="N161" s="29"/>
      <c r="O161" s="29"/>
      <c r="P161" s="29"/>
      <c r="Q161" s="29"/>
      <c r="R161" s="29"/>
      <c r="S161" s="29"/>
      <c r="T161" s="29"/>
    </row>
    <row r="162" spans="14:20" ht="12">
      <c r="N162" s="29"/>
      <c r="O162" s="29"/>
      <c r="P162" s="29"/>
      <c r="Q162" s="29"/>
      <c r="R162" s="29"/>
      <c r="S162" s="29"/>
      <c r="T162" s="29"/>
    </row>
    <row r="163" spans="14:20" ht="12">
      <c r="N163" s="29"/>
      <c r="O163" s="29"/>
      <c r="P163" s="29"/>
      <c r="Q163" s="29"/>
      <c r="R163" s="29"/>
      <c r="S163" s="29"/>
      <c r="T163" s="29"/>
    </row>
    <row r="164" spans="14:20" ht="12">
      <c r="N164" s="29"/>
      <c r="O164" s="29"/>
      <c r="P164" s="29"/>
      <c r="Q164" s="29"/>
      <c r="R164" s="29"/>
      <c r="S164" s="29"/>
      <c r="T164" s="29"/>
    </row>
    <row r="165" spans="14:20" ht="12">
      <c r="N165" s="29"/>
      <c r="O165" s="29"/>
      <c r="P165" s="29"/>
      <c r="Q165" s="29"/>
      <c r="R165" s="29"/>
      <c r="S165" s="29"/>
      <c r="T165" s="29"/>
    </row>
    <row r="166" spans="14:20" ht="12">
      <c r="N166" s="29"/>
      <c r="O166" s="29"/>
      <c r="P166" s="29"/>
      <c r="Q166" s="29"/>
      <c r="R166" s="29"/>
      <c r="S166" s="29"/>
      <c r="T166" s="29"/>
    </row>
    <row r="167" spans="14:20" ht="12">
      <c r="N167" s="29"/>
      <c r="O167" s="29"/>
      <c r="P167" s="29"/>
      <c r="Q167" s="29"/>
      <c r="R167" s="29"/>
      <c r="S167" s="29"/>
      <c r="T167" s="29"/>
    </row>
    <row r="168" spans="14:20" ht="12">
      <c r="N168" s="29"/>
      <c r="O168" s="29"/>
      <c r="P168" s="29"/>
      <c r="Q168" s="29"/>
      <c r="R168" s="29"/>
      <c r="S168" s="29"/>
      <c r="T168" s="29"/>
    </row>
    <row r="169" spans="14:20" ht="12">
      <c r="N169" s="29"/>
      <c r="O169" s="29"/>
      <c r="P169" s="29"/>
      <c r="Q169" s="29"/>
      <c r="R169" s="29"/>
      <c r="S169" s="29"/>
      <c r="T169" s="29"/>
    </row>
    <row r="170" spans="14:20" ht="12">
      <c r="N170" s="29"/>
      <c r="O170" s="29"/>
      <c r="P170" s="29"/>
      <c r="Q170" s="29"/>
      <c r="R170" s="29"/>
      <c r="S170" s="29"/>
      <c r="T170" s="29"/>
    </row>
    <row r="171" spans="14:20" ht="12">
      <c r="N171" s="29"/>
      <c r="O171" s="29"/>
      <c r="P171" s="29"/>
      <c r="Q171" s="29"/>
      <c r="R171" s="29"/>
      <c r="S171" s="29"/>
      <c r="T171" s="29"/>
    </row>
    <row r="172" spans="14:20" ht="12">
      <c r="N172" s="29"/>
      <c r="O172" s="29"/>
      <c r="P172" s="29"/>
      <c r="Q172" s="29"/>
      <c r="R172" s="29"/>
      <c r="S172" s="29"/>
      <c r="T172" s="29"/>
    </row>
    <row r="173" spans="14:20" ht="12">
      <c r="N173" s="29"/>
      <c r="O173" s="29"/>
      <c r="P173" s="29"/>
      <c r="Q173" s="29"/>
      <c r="R173" s="29"/>
      <c r="S173" s="29"/>
      <c r="T173" s="29"/>
    </row>
    <row r="174" spans="14:20" ht="12">
      <c r="N174" s="29"/>
      <c r="O174" s="29"/>
      <c r="P174" s="29"/>
      <c r="Q174" s="29"/>
      <c r="R174" s="29"/>
      <c r="S174" s="29"/>
      <c r="T174" s="29"/>
    </row>
    <row r="175" spans="14:20" ht="12">
      <c r="N175" s="29"/>
      <c r="O175" s="29"/>
      <c r="P175" s="29"/>
      <c r="Q175" s="29"/>
      <c r="R175" s="29"/>
      <c r="S175" s="29"/>
      <c r="T175" s="29"/>
    </row>
    <row r="176" spans="14:20" ht="12">
      <c r="N176" s="29"/>
      <c r="O176" s="29"/>
      <c r="P176" s="29"/>
      <c r="Q176" s="29"/>
      <c r="R176" s="29"/>
      <c r="S176" s="29"/>
      <c r="T176" s="29"/>
    </row>
    <row r="177" spans="14:20" ht="12">
      <c r="N177" s="29"/>
      <c r="O177" s="29"/>
      <c r="P177" s="29"/>
      <c r="Q177" s="29"/>
      <c r="R177" s="29"/>
      <c r="S177" s="29"/>
      <c r="T177" s="29"/>
    </row>
    <row r="178" spans="14:20" ht="12">
      <c r="N178" s="29"/>
      <c r="O178" s="29"/>
      <c r="P178" s="29"/>
      <c r="Q178" s="29"/>
      <c r="R178" s="29"/>
      <c r="S178" s="29"/>
      <c r="T178" s="29"/>
    </row>
    <row r="179" spans="14:20" ht="12">
      <c r="N179" s="29"/>
      <c r="O179" s="29"/>
      <c r="P179" s="29"/>
      <c r="Q179" s="29"/>
      <c r="R179" s="29"/>
      <c r="S179" s="29"/>
      <c r="T179" s="29"/>
    </row>
    <row r="180" spans="14:20" ht="12">
      <c r="N180" s="29"/>
      <c r="O180" s="29"/>
      <c r="P180" s="29"/>
      <c r="Q180" s="29"/>
      <c r="R180" s="29"/>
      <c r="S180" s="29"/>
      <c r="T180" s="29"/>
    </row>
    <row r="181" spans="14:20" ht="12">
      <c r="N181" s="29"/>
      <c r="O181" s="29"/>
      <c r="P181" s="29"/>
      <c r="Q181" s="29"/>
      <c r="R181" s="29"/>
      <c r="S181" s="29"/>
      <c r="T181" s="29"/>
    </row>
    <row r="182" spans="14:20" ht="12">
      <c r="N182" s="29"/>
      <c r="O182" s="29"/>
      <c r="P182" s="29"/>
      <c r="Q182" s="29"/>
      <c r="R182" s="29"/>
      <c r="S182" s="29"/>
      <c r="T182" s="29"/>
    </row>
    <row r="183" spans="14:20" ht="12">
      <c r="N183" s="29"/>
      <c r="O183" s="29"/>
      <c r="P183" s="29"/>
      <c r="Q183" s="29"/>
      <c r="R183" s="29"/>
      <c r="S183" s="29"/>
      <c r="T183" s="29"/>
    </row>
    <row r="184" spans="14:20" ht="12">
      <c r="N184" s="29"/>
      <c r="O184" s="29"/>
      <c r="P184" s="29"/>
      <c r="Q184" s="29"/>
      <c r="R184" s="29"/>
      <c r="S184" s="29"/>
      <c r="T184" s="29"/>
    </row>
    <row r="185" spans="14:20" ht="12">
      <c r="N185" s="29"/>
      <c r="O185" s="29"/>
      <c r="P185" s="29"/>
      <c r="Q185" s="29"/>
      <c r="R185" s="29"/>
      <c r="S185" s="29"/>
      <c r="T185" s="29"/>
    </row>
    <row r="186" spans="14:20" ht="12">
      <c r="N186" s="29"/>
      <c r="O186" s="29"/>
      <c r="P186" s="29"/>
      <c r="Q186" s="29"/>
      <c r="R186" s="29"/>
      <c r="S186" s="29"/>
      <c r="T186" s="29"/>
    </row>
    <row r="187" spans="14:20" ht="12">
      <c r="N187" s="29"/>
      <c r="O187" s="29"/>
      <c r="P187" s="29"/>
      <c r="Q187" s="29"/>
      <c r="R187" s="29"/>
      <c r="S187" s="29"/>
      <c r="T187" s="29"/>
    </row>
    <row r="188" spans="14:20" ht="12">
      <c r="N188" s="29"/>
      <c r="O188" s="29"/>
      <c r="P188" s="29"/>
      <c r="Q188" s="29"/>
      <c r="R188" s="29"/>
      <c r="S188" s="29"/>
      <c r="T188" s="29"/>
    </row>
    <row r="189" spans="14:20" ht="12">
      <c r="N189" s="29"/>
      <c r="O189" s="29"/>
      <c r="P189" s="29"/>
      <c r="Q189" s="29"/>
      <c r="R189" s="29"/>
      <c r="S189" s="29"/>
      <c r="T189" s="29"/>
    </row>
    <row r="190" spans="14:20" ht="12">
      <c r="N190" s="29"/>
      <c r="O190" s="29"/>
      <c r="P190" s="29"/>
      <c r="Q190" s="29"/>
      <c r="R190" s="29"/>
      <c r="S190" s="29"/>
      <c r="T190" s="29"/>
    </row>
    <row r="191" spans="14:20" ht="12">
      <c r="N191" s="29"/>
      <c r="O191" s="29"/>
      <c r="P191" s="29"/>
      <c r="Q191" s="29"/>
      <c r="R191" s="29"/>
      <c r="S191" s="29"/>
      <c r="T191" s="29"/>
    </row>
    <row r="192" spans="14:20" ht="12">
      <c r="N192" s="29"/>
      <c r="O192" s="29"/>
      <c r="P192" s="29"/>
      <c r="Q192" s="29"/>
      <c r="R192" s="29"/>
      <c r="S192" s="29"/>
      <c r="T192" s="29"/>
    </row>
    <row r="193" spans="14:20" ht="12">
      <c r="N193" s="29"/>
      <c r="O193" s="29"/>
      <c r="P193" s="29"/>
      <c r="Q193" s="29"/>
      <c r="R193" s="29"/>
      <c r="S193" s="29"/>
      <c r="T193" s="29"/>
    </row>
    <row r="194" spans="14:20" ht="12">
      <c r="N194" s="29"/>
      <c r="O194" s="29"/>
      <c r="P194" s="29"/>
      <c r="Q194" s="29"/>
      <c r="R194" s="29"/>
      <c r="S194" s="29"/>
      <c r="T194" s="29"/>
    </row>
    <row r="195" spans="14:20" ht="12">
      <c r="N195" s="29"/>
      <c r="O195" s="29"/>
      <c r="P195" s="29"/>
      <c r="Q195" s="29"/>
      <c r="R195" s="29"/>
      <c r="S195" s="29"/>
      <c r="T195" s="29"/>
    </row>
    <row r="196" spans="14:20" ht="12">
      <c r="N196" s="29"/>
      <c r="O196" s="29"/>
      <c r="P196" s="29"/>
      <c r="Q196" s="29"/>
      <c r="R196" s="29"/>
      <c r="S196" s="29"/>
      <c r="T196" s="29"/>
    </row>
    <row r="197" spans="14:20" ht="12">
      <c r="N197" s="29"/>
      <c r="O197" s="29"/>
      <c r="P197" s="29"/>
      <c r="Q197" s="29"/>
      <c r="R197" s="29"/>
      <c r="S197" s="29"/>
      <c r="T197" s="29"/>
    </row>
    <row r="198" spans="14:20" ht="12">
      <c r="N198" s="29"/>
      <c r="O198" s="29"/>
      <c r="P198" s="29"/>
      <c r="Q198" s="29"/>
      <c r="R198" s="29"/>
      <c r="S198" s="29"/>
      <c r="T198" s="29"/>
    </row>
    <row r="199" spans="14:20" ht="12">
      <c r="N199" s="29"/>
      <c r="O199" s="29"/>
      <c r="P199" s="29"/>
      <c r="Q199" s="29"/>
      <c r="R199" s="29"/>
      <c r="S199" s="29"/>
      <c r="T199" s="29"/>
    </row>
    <row r="200" spans="14:20" ht="12">
      <c r="N200" s="29"/>
      <c r="O200" s="29"/>
      <c r="P200" s="29"/>
      <c r="Q200" s="29"/>
      <c r="R200" s="29"/>
      <c r="S200" s="29"/>
      <c r="T200" s="29"/>
    </row>
    <row r="201" spans="14:20" ht="12">
      <c r="N201" s="29"/>
      <c r="O201" s="29"/>
      <c r="P201" s="29"/>
      <c r="Q201" s="29"/>
      <c r="R201" s="29"/>
      <c r="S201" s="29"/>
      <c r="T201" s="29"/>
    </row>
    <row r="202" spans="14:20" ht="12">
      <c r="N202" s="29"/>
      <c r="O202" s="29"/>
      <c r="P202" s="29"/>
      <c r="Q202" s="29"/>
      <c r="R202" s="29"/>
      <c r="S202" s="29"/>
      <c r="T202" s="29"/>
    </row>
    <row r="203" spans="14:20" ht="12">
      <c r="N203" s="29"/>
      <c r="O203" s="29"/>
      <c r="P203" s="29"/>
      <c r="Q203" s="29"/>
      <c r="R203" s="29"/>
      <c r="S203" s="29"/>
      <c r="T203" s="29"/>
    </row>
    <row r="204" spans="14:20" ht="12">
      <c r="N204" s="29"/>
      <c r="O204" s="29"/>
      <c r="P204" s="29"/>
      <c r="Q204" s="29"/>
      <c r="R204" s="29"/>
      <c r="S204" s="29"/>
      <c r="T204" s="29"/>
    </row>
    <row r="205" spans="14:20" ht="12">
      <c r="N205" s="29"/>
      <c r="O205" s="29"/>
      <c r="P205" s="29"/>
      <c r="Q205" s="29"/>
      <c r="R205" s="29"/>
      <c r="S205" s="29"/>
      <c r="T205" s="29"/>
    </row>
    <row r="206" spans="14:20" ht="12">
      <c r="N206" s="29"/>
      <c r="O206" s="29"/>
      <c r="P206" s="29"/>
      <c r="Q206" s="29"/>
      <c r="R206" s="29"/>
      <c r="S206" s="29"/>
      <c r="T206" s="29"/>
    </row>
    <row r="207" spans="14:20" ht="12">
      <c r="N207" s="29"/>
      <c r="O207" s="29"/>
      <c r="P207" s="29"/>
      <c r="Q207" s="29"/>
      <c r="R207" s="29"/>
      <c r="S207" s="29"/>
      <c r="T207" s="29"/>
    </row>
    <row r="208" spans="14:20" ht="12">
      <c r="N208" s="29"/>
      <c r="O208" s="29"/>
      <c r="P208" s="29"/>
      <c r="Q208" s="29"/>
      <c r="R208" s="29"/>
      <c r="S208" s="29"/>
      <c r="T208" s="29"/>
    </row>
    <row r="209" spans="14:20" ht="12">
      <c r="N209" s="29"/>
      <c r="O209" s="29"/>
      <c r="P209" s="29"/>
      <c r="Q209" s="29"/>
      <c r="R209" s="29"/>
      <c r="S209" s="29"/>
      <c r="T209" s="29"/>
    </row>
    <row r="210" spans="14:20" ht="12">
      <c r="N210" s="29"/>
      <c r="O210" s="29"/>
      <c r="P210" s="29"/>
      <c r="Q210" s="29"/>
      <c r="R210" s="29"/>
      <c r="S210" s="29"/>
      <c r="T210" s="29"/>
    </row>
    <row r="211" spans="14:20" ht="12">
      <c r="N211" s="29"/>
      <c r="O211" s="29"/>
      <c r="P211" s="29"/>
      <c r="Q211" s="29"/>
      <c r="R211" s="29"/>
      <c r="S211" s="29"/>
      <c r="T211" s="29"/>
    </row>
    <row r="212" spans="14:20" ht="12">
      <c r="N212" s="29"/>
      <c r="O212" s="29"/>
      <c r="P212" s="29"/>
      <c r="Q212" s="29"/>
      <c r="R212" s="29"/>
      <c r="S212" s="29"/>
      <c r="T212" s="29"/>
    </row>
    <row r="213" spans="14:20" ht="12">
      <c r="N213" s="29"/>
      <c r="O213" s="29"/>
      <c r="P213" s="29"/>
      <c r="Q213" s="29"/>
      <c r="R213" s="29"/>
      <c r="S213" s="29"/>
      <c r="T213" s="29"/>
    </row>
    <row r="214" spans="14:20" ht="12">
      <c r="N214" s="29"/>
      <c r="O214" s="29"/>
      <c r="P214" s="29"/>
      <c r="Q214" s="29"/>
      <c r="R214" s="29"/>
      <c r="S214" s="29"/>
      <c r="T214" s="29"/>
    </row>
    <row r="215" spans="14:20" ht="12">
      <c r="N215" s="29"/>
      <c r="O215" s="29"/>
      <c r="P215" s="29"/>
      <c r="Q215" s="29"/>
      <c r="R215" s="29"/>
      <c r="S215" s="29"/>
      <c r="T215" s="29"/>
    </row>
    <row r="216" spans="14:20" ht="12">
      <c r="N216" s="29"/>
      <c r="O216" s="29"/>
      <c r="P216" s="29"/>
      <c r="Q216" s="29"/>
      <c r="R216" s="29"/>
      <c r="S216" s="29"/>
      <c r="T216" s="29"/>
    </row>
    <row r="217" spans="14:20" ht="12">
      <c r="N217" s="29"/>
      <c r="O217" s="29"/>
      <c r="P217" s="29"/>
      <c r="Q217" s="29"/>
      <c r="R217" s="29"/>
      <c r="S217" s="29"/>
      <c r="T217" s="29"/>
    </row>
    <row r="218" spans="14:20" ht="12">
      <c r="N218" s="29"/>
      <c r="O218" s="29"/>
      <c r="P218" s="29"/>
      <c r="Q218" s="29"/>
      <c r="R218" s="29"/>
      <c r="S218" s="29"/>
      <c r="T218" s="29"/>
    </row>
    <row r="219" spans="14:20" ht="12">
      <c r="N219" s="29"/>
      <c r="O219" s="29"/>
      <c r="P219" s="29"/>
      <c r="Q219" s="29"/>
      <c r="R219" s="29"/>
      <c r="S219" s="29"/>
      <c r="T219" s="29"/>
    </row>
    <row r="220" spans="14:20" ht="12">
      <c r="N220" s="29"/>
      <c r="O220" s="29"/>
      <c r="P220" s="29"/>
      <c r="Q220" s="29"/>
      <c r="R220" s="29"/>
      <c r="S220" s="29"/>
      <c r="T220" s="29"/>
    </row>
    <row r="221" spans="14:20" ht="12">
      <c r="N221" s="29"/>
      <c r="O221" s="29"/>
      <c r="P221" s="29"/>
      <c r="Q221" s="29"/>
      <c r="R221" s="29"/>
      <c r="S221" s="29"/>
      <c r="T221" s="29"/>
    </row>
    <row r="222" spans="14:20" ht="12">
      <c r="N222" s="29"/>
      <c r="O222" s="29"/>
      <c r="P222" s="29"/>
      <c r="Q222" s="29"/>
      <c r="R222" s="29"/>
      <c r="S222" s="29"/>
      <c r="T222" s="29"/>
    </row>
    <row r="223" spans="14:20" ht="12">
      <c r="N223" s="29"/>
      <c r="O223" s="29"/>
      <c r="P223" s="29"/>
      <c r="Q223" s="29"/>
      <c r="R223" s="29"/>
      <c r="S223" s="29"/>
      <c r="T223" s="29"/>
    </row>
    <row r="224" spans="14:20" ht="12">
      <c r="N224" s="29"/>
      <c r="O224" s="29"/>
      <c r="P224" s="29"/>
      <c r="Q224" s="29"/>
      <c r="R224" s="29"/>
      <c r="S224" s="29"/>
      <c r="T224" s="29"/>
    </row>
    <row r="225" spans="14:20" ht="12">
      <c r="N225" s="29"/>
      <c r="O225" s="29"/>
      <c r="P225" s="29"/>
      <c r="Q225" s="29"/>
      <c r="R225" s="29"/>
      <c r="S225" s="29"/>
      <c r="T225" s="29"/>
    </row>
    <row r="226" spans="14:20" ht="12">
      <c r="N226" s="29"/>
      <c r="O226" s="29"/>
      <c r="P226" s="29"/>
      <c r="Q226" s="29"/>
      <c r="R226" s="29"/>
      <c r="S226" s="29"/>
      <c r="T226" s="29"/>
    </row>
    <row r="227" spans="14:20" ht="12">
      <c r="N227" s="29"/>
      <c r="O227" s="29"/>
      <c r="P227" s="29"/>
      <c r="Q227" s="29"/>
      <c r="R227" s="29"/>
      <c r="S227" s="29"/>
      <c r="T227" s="29"/>
    </row>
    <row r="228" spans="14:20" ht="12">
      <c r="N228" s="29"/>
      <c r="O228" s="29"/>
      <c r="P228" s="29"/>
      <c r="Q228" s="29"/>
      <c r="R228" s="29"/>
      <c r="S228" s="29"/>
      <c r="T228" s="29"/>
    </row>
    <row r="229" spans="14:20" ht="12">
      <c r="N229" s="29"/>
      <c r="O229" s="29"/>
      <c r="P229" s="29"/>
      <c r="Q229" s="29"/>
      <c r="R229" s="29"/>
      <c r="S229" s="29"/>
      <c r="T229" s="29"/>
    </row>
    <row r="230" spans="14:20" ht="12">
      <c r="N230" s="29"/>
      <c r="O230" s="29"/>
      <c r="P230" s="29"/>
      <c r="Q230" s="29"/>
      <c r="R230" s="29"/>
      <c r="S230" s="29"/>
      <c r="T230" s="29"/>
    </row>
    <row r="231" spans="14:20" ht="12">
      <c r="N231" s="29"/>
      <c r="O231" s="29"/>
      <c r="P231" s="29"/>
      <c r="Q231" s="29"/>
      <c r="R231" s="29"/>
      <c r="S231" s="29"/>
      <c r="T231" s="29"/>
    </row>
    <row r="232" spans="14:20" ht="12">
      <c r="N232" s="29"/>
      <c r="O232" s="29"/>
      <c r="P232" s="29"/>
      <c r="Q232" s="29"/>
      <c r="R232" s="29"/>
      <c r="S232" s="29"/>
      <c r="T232" s="29"/>
    </row>
    <row r="233" spans="14:20" ht="12">
      <c r="N233" s="29"/>
      <c r="O233" s="29"/>
      <c r="P233" s="29"/>
      <c r="Q233" s="29"/>
      <c r="R233" s="29"/>
      <c r="S233" s="29"/>
      <c r="T233" s="29"/>
    </row>
    <row r="234" spans="14:20" ht="12">
      <c r="N234" s="29"/>
      <c r="O234" s="29"/>
      <c r="P234" s="29"/>
      <c r="Q234" s="29"/>
      <c r="R234" s="29"/>
      <c r="S234" s="29"/>
      <c r="T234" s="29"/>
    </row>
    <row r="235" spans="14:20" ht="12">
      <c r="N235" s="29"/>
      <c r="O235" s="29"/>
      <c r="P235" s="29"/>
      <c r="Q235" s="29"/>
      <c r="R235" s="29"/>
      <c r="S235" s="29"/>
      <c r="T235" s="29"/>
    </row>
    <row r="236" spans="14:20" ht="12">
      <c r="N236" s="29"/>
      <c r="O236" s="29"/>
      <c r="P236" s="29"/>
      <c r="Q236" s="29"/>
      <c r="R236" s="29"/>
      <c r="S236" s="29"/>
      <c r="T236" s="29"/>
    </row>
    <row r="237" spans="14:20" ht="12">
      <c r="N237" s="29"/>
      <c r="O237" s="29"/>
      <c r="P237" s="29"/>
      <c r="Q237" s="29"/>
      <c r="R237" s="29"/>
      <c r="S237" s="29"/>
      <c r="T237" s="29"/>
    </row>
    <row r="238" spans="14:20" ht="12">
      <c r="N238" s="29"/>
      <c r="O238" s="29"/>
      <c r="P238" s="29"/>
      <c r="Q238" s="29"/>
      <c r="R238" s="29"/>
      <c r="S238" s="29"/>
      <c r="T238" s="29"/>
    </row>
    <row r="239" spans="14:20" ht="12">
      <c r="N239" s="29"/>
      <c r="O239" s="29"/>
      <c r="P239" s="29"/>
      <c r="Q239" s="29"/>
      <c r="R239" s="29"/>
      <c r="S239" s="29"/>
      <c r="T239" s="29"/>
    </row>
    <row r="240" spans="14:20" ht="12">
      <c r="N240" s="29"/>
      <c r="O240" s="29"/>
      <c r="P240" s="29"/>
      <c r="Q240" s="29"/>
      <c r="R240" s="29"/>
      <c r="S240" s="29"/>
      <c r="T240" s="29"/>
    </row>
    <row r="241" spans="14:20" ht="12">
      <c r="N241" s="29"/>
      <c r="O241" s="29"/>
      <c r="P241" s="29"/>
      <c r="Q241" s="29"/>
      <c r="R241" s="29"/>
      <c r="S241" s="29"/>
      <c r="T241" s="29"/>
    </row>
    <row r="242" spans="14:20" ht="12">
      <c r="N242" s="29"/>
      <c r="O242" s="29"/>
      <c r="P242" s="29"/>
      <c r="Q242" s="29"/>
      <c r="R242" s="29"/>
      <c r="S242" s="29"/>
      <c r="T242" s="29"/>
    </row>
    <row r="243" spans="14:20" ht="12">
      <c r="N243" s="29"/>
      <c r="O243" s="29"/>
      <c r="P243" s="29"/>
      <c r="Q243" s="29"/>
      <c r="R243" s="29"/>
      <c r="S243" s="29"/>
      <c r="T243" s="29"/>
    </row>
    <row r="244" spans="14:20" ht="12">
      <c r="N244" s="29"/>
      <c r="O244" s="29"/>
      <c r="P244" s="29"/>
      <c r="Q244" s="29"/>
      <c r="R244" s="29"/>
      <c r="S244" s="29"/>
      <c r="T244" s="29"/>
    </row>
    <row r="245" spans="14:20" ht="12">
      <c r="N245" s="29"/>
      <c r="O245" s="29"/>
      <c r="P245" s="29"/>
      <c r="Q245" s="29"/>
      <c r="R245" s="29"/>
      <c r="S245" s="29"/>
      <c r="T245" s="29"/>
    </row>
    <row r="246" spans="14:20" ht="12">
      <c r="N246" s="29"/>
      <c r="O246" s="29"/>
      <c r="P246" s="29"/>
      <c r="Q246" s="29"/>
      <c r="R246" s="29"/>
      <c r="S246" s="29"/>
      <c r="T246" s="29"/>
    </row>
    <row r="247" spans="14:20" ht="12">
      <c r="N247" s="29"/>
      <c r="O247" s="29"/>
      <c r="P247" s="29"/>
      <c r="Q247" s="29"/>
      <c r="R247" s="29"/>
      <c r="S247" s="29"/>
      <c r="T247" s="29"/>
    </row>
    <row r="248" spans="14:20" ht="12">
      <c r="N248" s="29"/>
      <c r="O248" s="29"/>
      <c r="P248" s="29"/>
      <c r="Q248" s="29"/>
      <c r="R248" s="29"/>
      <c r="S248" s="29"/>
      <c r="T248" s="29"/>
    </row>
    <row r="249" spans="14:20" ht="12">
      <c r="N249" s="29"/>
      <c r="O249" s="29"/>
      <c r="P249" s="29"/>
      <c r="Q249" s="29"/>
      <c r="R249" s="29"/>
      <c r="S249" s="29"/>
      <c r="T249" s="29"/>
    </row>
    <row r="250" spans="14:20" ht="12">
      <c r="N250" s="29"/>
      <c r="O250" s="29"/>
      <c r="P250" s="29"/>
      <c r="Q250" s="29"/>
      <c r="R250" s="29"/>
      <c r="S250" s="29"/>
      <c r="T250" s="29"/>
    </row>
    <row r="251" spans="14:20" ht="12">
      <c r="N251" s="29"/>
      <c r="O251" s="29"/>
      <c r="P251" s="29"/>
      <c r="Q251" s="29"/>
      <c r="R251" s="29"/>
      <c r="S251" s="29"/>
      <c r="T251" s="29"/>
    </row>
    <row r="252" spans="14:20" ht="12">
      <c r="N252" s="29"/>
      <c r="O252" s="29"/>
      <c r="P252" s="29"/>
      <c r="Q252" s="29"/>
      <c r="R252" s="29"/>
      <c r="S252" s="29"/>
      <c r="T252" s="29"/>
    </row>
    <row r="253" spans="14:20" ht="12">
      <c r="N253" s="29"/>
      <c r="O253" s="29"/>
      <c r="P253" s="29"/>
      <c r="Q253" s="29"/>
      <c r="R253" s="29"/>
      <c r="S253" s="29"/>
      <c r="T253" s="29"/>
    </row>
    <row r="254" spans="14:20" ht="12">
      <c r="N254" s="29"/>
      <c r="O254" s="29"/>
      <c r="P254" s="29"/>
      <c r="Q254" s="29"/>
      <c r="R254" s="29"/>
      <c r="S254" s="29"/>
      <c r="T254" s="29"/>
    </row>
    <row r="255" spans="14:20" ht="12">
      <c r="N255" s="29"/>
      <c r="O255" s="29"/>
      <c r="P255" s="29"/>
      <c r="Q255" s="29"/>
      <c r="R255" s="29"/>
      <c r="S255" s="29"/>
      <c r="T255" s="29"/>
    </row>
    <row r="256" spans="14:20" ht="12">
      <c r="N256" s="29"/>
      <c r="O256" s="29"/>
      <c r="P256" s="29"/>
      <c r="Q256" s="29"/>
      <c r="R256" s="29"/>
      <c r="S256" s="29"/>
      <c r="T256" s="29"/>
    </row>
    <row r="257" spans="14:20" ht="12">
      <c r="N257" s="29"/>
      <c r="O257" s="29"/>
      <c r="P257" s="29"/>
      <c r="Q257" s="29"/>
      <c r="R257" s="29"/>
      <c r="S257" s="29"/>
      <c r="T257" s="29"/>
    </row>
    <row r="258" spans="14:20" ht="12">
      <c r="N258" s="29"/>
      <c r="O258" s="29"/>
      <c r="P258" s="29"/>
      <c r="Q258" s="29"/>
      <c r="R258" s="29"/>
      <c r="S258" s="29"/>
      <c r="T258" s="29"/>
    </row>
    <row r="259" spans="14:20" ht="12">
      <c r="N259" s="29"/>
      <c r="O259" s="29"/>
      <c r="P259" s="29"/>
      <c r="Q259" s="29"/>
      <c r="R259" s="29"/>
      <c r="S259" s="29"/>
      <c r="T259" s="29"/>
    </row>
    <row r="260" spans="14:20" ht="12">
      <c r="N260" s="29"/>
      <c r="O260" s="29"/>
      <c r="P260" s="29"/>
      <c r="Q260" s="29"/>
      <c r="R260" s="29"/>
      <c r="S260" s="29"/>
      <c r="T260" s="29"/>
    </row>
    <row r="261" spans="14:20" ht="12">
      <c r="N261" s="29"/>
      <c r="O261" s="29"/>
      <c r="P261" s="29"/>
      <c r="Q261" s="29"/>
      <c r="R261" s="29"/>
      <c r="S261" s="29"/>
      <c r="T261" s="29"/>
    </row>
    <row r="262" spans="14:20" ht="12">
      <c r="N262" s="29"/>
      <c r="O262" s="29"/>
      <c r="P262" s="29"/>
      <c r="Q262" s="29"/>
      <c r="R262" s="29"/>
      <c r="S262" s="29"/>
      <c r="T262" s="29"/>
    </row>
    <row r="263" spans="14:20" ht="12">
      <c r="N263" s="29"/>
      <c r="O263" s="29"/>
      <c r="P263" s="29"/>
      <c r="Q263" s="29"/>
      <c r="R263" s="29"/>
      <c r="S263" s="29"/>
      <c r="T263" s="29"/>
    </row>
    <row r="264" spans="14:20" ht="12">
      <c r="N264" s="29"/>
      <c r="O264" s="29"/>
      <c r="P264" s="29"/>
      <c r="Q264" s="29"/>
      <c r="R264" s="29"/>
      <c r="S264" s="29"/>
      <c r="T264" s="29"/>
    </row>
    <row r="265" spans="14:20" ht="12">
      <c r="N265" s="29"/>
      <c r="O265" s="29"/>
      <c r="P265" s="29"/>
      <c r="Q265" s="29"/>
      <c r="R265" s="29"/>
      <c r="S265" s="29"/>
      <c r="T265" s="29"/>
    </row>
    <row r="266" spans="14:20" ht="12">
      <c r="N266" s="29"/>
      <c r="O266" s="29"/>
      <c r="P266" s="29"/>
      <c r="Q266" s="29"/>
      <c r="R266" s="29"/>
      <c r="S266" s="29"/>
      <c r="T266" s="29"/>
    </row>
    <row r="267" spans="14:20" ht="12">
      <c r="N267" s="29"/>
      <c r="O267" s="29"/>
      <c r="P267" s="29"/>
      <c r="Q267" s="29"/>
      <c r="R267" s="29"/>
      <c r="S267" s="29"/>
      <c r="T267" s="29"/>
    </row>
    <row r="268" spans="14:20" ht="12">
      <c r="N268" s="29"/>
      <c r="O268" s="29"/>
      <c r="P268" s="29"/>
      <c r="Q268" s="29"/>
      <c r="R268" s="29"/>
      <c r="S268" s="29"/>
      <c r="T268" s="29"/>
    </row>
    <row r="269" spans="14:20" ht="12">
      <c r="N269" s="29"/>
      <c r="O269" s="29"/>
      <c r="P269" s="29"/>
      <c r="Q269" s="29"/>
      <c r="R269" s="29"/>
      <c r="S269" s="29"/>
      <c r="T269" s="29"/>
    </row>
    <row r="270" spans="14:20" ht="12">
      <c r="N270" s="29"/>
      <c r="O270" s="29"/>
      <c r="P270" s="29"/>
      <c r="Q270" s="29"/>
      <c r="R270" s="29"/>
      <c r="S270" s="29"/>
      <c r="T270" s="29"/>
    </row>
    <row r="271" spans="14:20" ht="12">
      <c r="N271" s="29"/>
      <c r="O271" s="29"/>
      <c r="P271" s="29"/>
      <c r="Q271" s="29"/>
      <c r="R271" s="29"/>
      <c r="S271" s="29"/>
      <c r="T271" s="29"/>
    </row>
    <row r="272" spans="14:20" ht="12">
      <c r="N272" s="29"/>
      <c r="O272" s="29"/>
      <c r="P272" s="29"/>
      <c r="Q272" s="29"/>
      <c r="R272" s="29"/>
      <c r="S272" s="29"/>
      <c r="T272" s="29"/>
    </row>
    <row r="273" spans="14:20" ht="12">
      <c r="N273" s="29"/>
      <c r="O273" s="29"/>
      <c r="P273" s="29"/>
      <c r="Q273" s="29"/>
      <c r="R273" s="29"/>
      <c r="S273" s="29"/>
      <c r="T273" s="29"/>
    </row>
    <row r="274" spans="14:20" ht="12">
      <c r="N274" s="29"/>
      <c r="O274" s="29"/>
      <c r="P274" s="29"/>
      <c r="Q274" s="29"/>
      <c r="R274" s="29"/>
      <c r="S274" s="29"/>
      <c r="T274" s="29"/>
    </row>
    <row r="275" spans="14:20" ht="12">
      <c r="N275" s="29"/>
      <c r="O275" s="29"/>
      <c r="P275" s="29"/>
      <c r="Q275" s="29"/>
      <c r="R275" s="29"/>
      <c r="S275" s="29"/>
      <c r="T275" s="29"/>
    </row>
    <row r="276" spans="14:20" ht="12">
      <c r="N276" s="29"/>
      <c r="O276" s="29"/>
      <c r="P276" s="29"/>
      <c r="Q276" s="29"/>
      <c r="R276" s="29"/>
      <c r="S276" s="29"/>
      <c r="T276" s="29"/>
    </row>
    <row r="277" spans="14:20" ht="12">
      <c r="N277" s="29"/>
      <c r="O277" s="29"/>
      <c r="P277" s="29"/>
      <c r="Q277" s="29"/>
      <c r="R277" s="29"/>
      <c r="S277" s="29"/>
      <c r="T277" s="29"/>
    </row>
    <row r="278" spans="14:20" ht="12">
      <c r="N278" s="29"/>
      <c r="O278" s="29"/>
      <c r="P278" s="29"/>
      <c r="Q278" s="29"/>
      <c r="R278" s="29"/>
      <c r="S278" s="29"/>
      <c r="T278" s="29"/>
    </row>
    <row r="279" spans="14:20" ht="12">
      <c r="N279" s="29"/>
      <c r="O279" s="29"/>
      <c r="P279" s="29"/>
      <c r="Q279" s="29"/>
      <c r="R279" s="29"/>
      <c r="S279" s="29"/>
      <c r="T279" s="29"/>
    </row>
    <row r="280" spans="14:20" ht="12">
      <c r="N280" s="29"/>
      <c r="O280" s="29"/>
      <c r="P280" s="29"/>
      <c r="Q280" s="29"/>
      <c r="R280" s="29"/>
      <c r="S280" s="29"/>
      <c r="T280" s="29"/>
    </row>
    <row r="281" spans="14:20" ht="12">
      <c r="N281" s="29"/>
      <c r="O281" s="29"/>
      <c r="P281" s="29"/>
      <c r="Q281" s="29"/>
      <c r="R281" s="29"/>
      <c r="S281" s="29"/>
      <c r="T281" s="29"/>
    </row>
    <row r="282" spans="14:20" ht="12">
      <c r="N282" s="29"/>
      <c r="O282" s="29"/>
      <c r="P282" s="29"/>
      <c r="Q282" s="29"/>
      <c r="R282" s="29"/>
      <c r="S282" s="29"/>
      <c r="T282" s="29"/>
    </row>
    <row r="283" spans="14:20" ht="12">
      <c r="N283" s="29"/>
      <c r="O283" s="29"/>
      <c r="P283" s="29"/>
      <c r="Q283" s="29"/>
      <c r="R283" s="29"/>
      <c r="S283" s="29"/>
      <c r="T283" s="29"/>
    </row>
    <row r="284" spans="14:20" ht="12">
      <c r="N284" s="29"/>
      <c r="O284" s="29"/>
      <c r="P284" s="29"/>
      <c r="Q284" s="29"/>
      <c r="R284" s="29"/>
      <c r="S284" s="29"/>
      <c r="T284" s="29"/>
    </row>
    <row r="285" spans="14:20" ht="12">
      <c r="N285" s="29"/>
      <c r="O285" s="29"/>
      <c r="P285" s="29"/>
      <c r="Q285" s="29"/>
      <c r="R285" s="29"/>
      <c r="S285" s="29"/>
      <c r="T285" s="29"/>
    </row>
    <row r="286" spans="14:20" ht="12">
      <c r="N286" s="29"/>
      <c r="O286" s="29"/>
      <c r="P286" s="29"/>
      <c r="Q286" s="29"/>
      <c r="R286" s="29"/>
      <c r="S286" s="29"/>
      <c r="T286" s="29"/>
    </row>
    <row r="287" spans="14:20" ht="12">
      <c r="N287" s="29"/>
      <c r="O287" s="29"/>
      <c r="P287" s="29"/>
      <c r="Q287" s="29"/>
      <c r="R287" s="29"/>
      <c r="S287" s="29"/>
      <c r="T287" s="29"/>
    </row>
    <row r="288" spans="14:20" ht="12">
      <c r="N288" s="29"/>
      <c r="O288" s="29"/>
      <c r="P288" s="29"/>
      <c r="Q288" s="29"/>
      <c r="R288" s="29"/>
      <c r="S288" s="29"/>
      <c r="T288" s="29"/>
    </row>
    <row r="289" spans="14:20" ht="12">
      <c r="N289" s="29"/>
      <c r="O289" s="29"/>
      <c r="P289" s="29"/>
      <c r="Q289" s="29"/>
      <c r="R289" s="29"/>
      <c r="S289" s="29"/>
      <c r="T289" s="29"/>
    </row>
    <row r="290" spans="14:20" ht="12">
      <c r="N290" s="29"/>
      <c r="O290" s="29"/>
      <c r="P290" s="29"/>
      <c r="Q290" s="29"/>
      <c r="R290" s="29"/>
      <c r="S290" s="29"/>
      <c r="T290" s="29"/>
    </row>
    <row r="291" spans="14:20" ht="12">
      <c r="N291" s="29"/>
      <c r="O291" s="29"/>
      <c r="P291" s="29"/>
      <c r="Q291" s="29"/>
      <c r="R291" s="29"/>
      <c r="S291" s="29"/>
      <c r="T291" s="29"/>
    </row>
    <row r="292" spans="14:20" ht="12">
      <c r="N292" s="29"/>
      <c r="O292" s="29"/>
      <c r="P292" s="29"/>
      <c r="Q292" s="29"/>
      <c r="R292" s="29"/>
      <c r="S292" s="29"/>
      <c r="T292" s="29"/>
    </row>
  </sheetData>
  <sheetProtection/>
  <mergeCells count="31">
    <mergeCell ref="H99:M99"/>
    <mergeCell ref="N99:T99"/>
    <mergeCell ref="U99:AA99"/>
    <mergeCell ref="AB99:AH99"/>
    <mergeCell ref="AI99:AO99"/>
    <mergeCell ref="H98:M98"/>
    <mergeCell ref="N98:T98"/>
    <mergeCell ref="U98:AA98"/>
    <mergeCell ref="AB98:AH98"/>
    <mergeCell ref="AP104:AT104"/>
    <mergeCell ref="AW98:BC98"/>
    <mergeCell ref="AP99:AV99"/>
    <mergeCell ref="AW99:BC99"/>
    <mergeCell ref="AP98:AV98"/>
    <mergeCell ref="AI98:AO98"/>
    <mergeCell ref="AB96:AH96"/>
    <mergeCell ref="AI96:AO96"/>
    <mergeCell ref="AP96:AV96"/>
    <mergeCell ref="AW96:BC96"/>
    <mergeCell ref="AP10:AV10"/>
    <mergeCell ref="AW10:BC10"/>
    <mergeCell ref="A1:I1"/>
    <mergeCell ref="AU1:BD8"/>
    <mergeCell ref="A3:I3"/>
    <mergeCell ref="H9:M9"/>
    <mergeCell ref="A10:A11"/>
    <mergeCell ref="B10:B11"/>
    <mergeCell ref="I10:M10"/>
    <mergeCell ref="N10:T10"/>
    <mergeCell ref="AB10:AH10"/>
    <mergeCell ref="AI10:AO10"/>
  </mergeCells>
  <conditionalFormatting sqref="C136 C72:C77 C80:C86 C148:C149 C14:C19 C26:C35 C38:C49 C52:C68">
    <cfRule type="cellIs" priority="21" dxfId="2" operator="greaterThan">
      <formula>0</formula>
    </cfRule>
    <cfRule type="cellIs" priority="22" dxfId="3" operator="greaterThan">
      <formula>0</formula>
    </cfRule>
  </conditionalFormatting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22" r:id="rId1"/>
  <colBreaks count="1" manualBreakCount="1">
    <brk id="6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64"/>
  <sheetViews>
    <sheetView tabSelected="1" zoomScale="40" zoomScaleNormal="40" zoomScaleSheetLayoutView="25" zoomScalePageLayoutView="0" workbookViewId="0" topLeftCell="H1">
      <selection activeCell="BA79" sqref="BA79"/>
    </sheetView>
  </sheetViews>
  <sheetFormatPr defaultColWidth="9.00390625" defaultRowHeight="12.75"/>
  <cols>
    <col min="1" max="1" width="10.25390625" style="137" customWidth="1"/>
    <col min="2" max="2" width="129.75390625" style="138" customWidth="1"/>
    <col min="3" max="3" width="13.75390625" style="139" customWidth="1"/>
    <col min="4" max="8" width="9.75390625" style="139" customWidth="1"/>
    <col min="9" max="14" width="8.75390625" style="140" customWidth="1"/>
    <col min="15" max="50" width="8.75390625" style="141" customWidth="1"/>
    <col min="51" max="51" width="4.125" style="141" customWidth="1"/>
    <col min="52" max="16384" width="9.125" style="141" customWidth="1"/>
  </cols>
  <sheetData>
    <row r="1" spans="1:51" s="9" customFormat="1" ht="31.5" customHeight="1">
      <c r="A1" s="477" t="s">
        <v>0</v>
      </c>
      <c r="B1" s="477"/>
      <c r="C1" s="477"/>
      <c r="D1" s="477"/>
      <c r="E1" s="1"/>
      <c r="F1" s="2"/>
      <c r="G1" s="2"/>
      <c r="H1" s="2"/>
      <c r="I1" s="3"/>
      <c r="J1" s="4" t="s">
        <v>1</v>
      </c>
      <c r="K1" s="5"/>
      <c r="L1" s="5"/>
      <c r="M1" s="5"/>
      <c r="N1" s="5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8"/>
      <c r="AL1" s="8"/>
      <c r="AM1" s="8"/>
      <c r="AN1" s="8"/>
      <c r="AP1" s="496" t="s">
        <v>249</v>
      </c>
      <c r="AQ1" s="497"/>
      <c r="AR1" s="497"/>
      <c r="AS1" s="497"/>
      <c r="AT1" s="497"/>
      <c r="AU1" s="497"/>
      <c r="AV1" s="497"/>
      <c r="AW1" s="497"/>
      <c r="AX1" s="497"/>
      <c r="AY1" s="497"/>
    </row>
    <row r="2" spans="1:51" s="9" customFormat="1" ht="30.75">
      <c r="A2" s="10" t="s">
        <v>2</v>
      </c>
      <c r="B2" s="11"/>
      <c r="C2" s="12"/>
      <c r="D2" s="13"/>
      <c r="E2" s="14"/>
      <c r="G2" s="143"/>
      <c r="H2" s="143"/>
      <c r="I2" s="144"/>
      <c r="J2" s="142" t="s">
        <v>50</v>
      </c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P2" s="497"/>
      <c r="AQ2" s="497"/>
      <c r="AR2" s="497"/>
      <c r="AS2" s="497"/>
      <c r="AT2" s="497"/>
      <c r="AU2" s="497"/>
      <c r="AV2" s="497"/>
      <c r="AW2" s="497"/>
      <c r="AX2" s="497"/>
      <c r="AY2" s="497"/>
    </row>
    <row r="3" spans="1:51" s="9" customFormat="1" ht="30.75">
      <c r="A3" s="480" t="s">
        <v>46</v>
      </c>
      <c r="B3" s="480"/>
      <c r="C3" s="480"/>
      <c r="D3" s="480"/>
      <c r="E3" s="14"/>
      <c r="F3" s="2"/>
      <c r="G3" s="2"/>
      <c r="H3" s="2"/>
      <c r="I3" s="15"/>
      <c r="J3" s="3" t="s">
        <v>49</v>
      </c>
      <c r="K3" s="4"/>
      <c r="L3" s="3"/>
      <c r="M3" s="3"/>
      <c r="N3" s="3"/>
      <c r="O3" s="7"/>
      <c r="P3" s="7"/>
      <c r="Q3" s="6"/>
      <c r="R3" s="6"/>
      <c r="S3" s="16"/>
      <c r="T3" s="16"/>
      <c r="U3" s="7"/>
      <c r="V3" s="17"/>
      <c r="W3" s="6"/>
      <c r="X3" s="7"/>
      <c r="Y3" s="6"/>
      <c r="Z3" s="6"/>
      <c r="AA3" s="6"/>
      <c r="AB3" s="6"/>
      <c r="AC3" s="6"/>
      <c r="AD3" s="17"/>
      <c r="AE3" s="17"/>
      <c r="AF3" s="17"/>
      <c r="AG3" s="17"/>
      <c r="AH3" s="17"/>
      <c r="AI3" s="17"/>
      <c r="AJ3" s="17"/>
      <c r="AP3" s="497"/>
      <c r="AQ3" s="497"/>
      <c r="AR3" s="497"/>
      <c r="AS3" s="497"/>
      <c r="AT3" s="497"/>
      <c r="AU3" s="497"/>
      <c r="AV3" s="497"/>
      <c r="AW3" s="497"/>
      <c r="AX3" s="497"/>
      <c r="AY3" s="497"/>
    </row>
    <row r="4" spans="1:51" s="9" customFormat="1" ht="30.75">
      <c r="A4" s="18" t="s">
        <v>3</v>
      </c>
      <c r="B4" s="19"/>
      <c r="C4" s="1"/>
      <c r="D4" s="14"/>
      <c r="E4" s="14"/>
      <c r="F4" s="2"/>
      <c r="G4" s="2"/>
      <c r="H4" s="20" t="s">
        <v>108</v>
      </c>
      <c r="I4" s="20"/>
      <c r="J4" s="20" t="s">
        <v>109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P4" s="497"/>
      <c r="AQ4" s="497"/>
      <c r="AR4" s="497"/>
      <c r="AS4" s="497"/>
      <c r="AT4" s="497"/>
      <c r="AU4" s="497"/>
      <c r="AV4" s="497"/>
      <c r="AW4" s="497"/>
      <c r="AX4" s="497"/>
      <c r="AY4" s="497"/>
    </row>
    <row r="5" spans="1:51" s="9" customFormat="1" ht="30.75">
      <c r="A5" s="18"/>
      <c r="B5" s="19"/>
      <c r="C5" s="1"/>
      <c r="D5" s="14"/>
      <c r="E5" s="14"/>
      <c r="F5" s="2"/>
      <c r="G5" s="2"/>
      <c r="H5" s="20"/>
      <c r="I5" s="20"/>
      <c r="J5" s="20" t="s">
        <v>47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P5" s="497"/>
      <c r="AQ5" s="497"/>
      <c r="AR5" s="497"/>
      <c r="AS5" s="497"/>
      <c r="AT5" s="497"/>
      <c r="AU5" s="497"/>
      <c r="AV5" s="497"/>
      <c r="AW5" s="497"/>
      <c r="AX5" s="497"/>
      <c r="AY5" s="497"/>
    </row>
    <row r="6" spans="1:51" s="9" customFormat="1" ht="30.75">
      <c r="A6" s="18"/>
      <c r="B6" s="19"/>
      <c r="C6" s="1"/>
      <c r="D6" s="14"/>
      <c r="E6" s="14"/>
      <c r="F6" s="2"/>
      <c r="G6" s="2"/>
      <c r="H6" s="20"/>
      <c r="I6" s="20"/>
      <c r="J6" s="3" t="s">
        <v>218</v>
      </c>
      <c r="K6" s="20"/>
      <c r="L6" s="20"/>
      <c r="M6" s="20"/>
      <c r="N6" s="4"/>
      <c r="O6" s="20"/>
      <c r="P6" s="142"/>
      <c r="Q6" s="145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5"/>
      <c r="AD6" s="17"/>
      <c r="AE6" s="17"/>
      <c r="AF6" s="17"/>
      <c r="AG6" s="17"/>
      <c r="AH6" s="17"/>
      <c r="AI6" s="17"/>
      <c r="AJ6" s="17"/>
      <c r="AP6" s="497"/>
      <c r="AQ6" s="497"/>
      <c r="AR6" s="497"/>
      <c r="AS6" s="497"/>
      <c r="AT6" s="497"/>
      <c r="AU6" s="497"/>
      <c r="AV6" s="497"/>
      <c r="AW6" s="497"/>
      <c r="AX6" s="497"/>
      <c r="AY6" s="497"/>
    </row>
    <row r="7" spans="1:51" s="9" customFormat="1" ht="30.75">
      <c r="A7" s="18"/>
      <c r="B7" s="19"/>
      <c r="C7" s="1"/>
      <c r="D7" s="14"/>
      <c r="E7" s="14"/>
      <c r="F7" s="2"/>
      <c r="G7" s="2"/>
      <c r="H7" s="20"/>
      <c r="I7" s="20"/>
      <c r="J7" s="3"/>
      <c r="K7" s="20"/>
      <c r="L7" s="20"/>
      <c r="M7" s="20"/>
      <c r="O7" s="20"/>
      <c r="P7" s="142"/>
      <c r="Q7" s="142"/>
      <c r="R7" s="146"/>
      <c r="S7" s="142"/>
      <c r="T7" s="6"/>
      <c r="U7" s="6"/>
      <c r="V7" s="6"/>
      <c r="W7" s="6"/>
      <c r="X7" s="6"/>
      <c r="Y7" s="6"/>
      <c r="Z7" s="6"/>
      <c r="AA7" s="6"/>
      <c r="AB7" s="6"/>
      <c r="AC7" s="6"/>
      <c r="AD7" s="17"/>
      <c r="AE7" s="17"/>
      <c r="AF7" s="17"/>
      <c r="AG7" s="17"/>
      <c r="AH7" s="17"/>
      <c r="AI7" s="17"/>
      <c r="AJ7" s="17"/>
      <c r="AP7" s="497"/>
      <c r="AQ7" s="497"/>
      <c r="AR7" s="497"/>
      <c r="AS7" s="497"/>
      <c r="AT7" s="497"/>
      <c r="AU7" s="497"/>
      <c r="AV7" s="497"/>
      <c r="AW7" s="497"/>
      <c r="AX7" s="497"/>
      <c r="AY7" s="497"/>
    </row>
    <row r="8" spans="1:51" s="29" customFormat="1" ht="13.5" customHeight="1" thickBot="1">
      <c r="A8" s="22"/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  <c r="O8" s="26"/>
      <c r="P8" s="27"/>
      <c r="Q8" s="27"/>
      <c r="R8" s="27"/>
      <c r="S8" s="27"/>
      <c r="T8" s="27"/>
      <c r="U8" s="27"/>
      <c r="V8" s="27"/>
      <c r="W8" s="27"/>
      <c r="X8" s="27"/>
      <c r="Y8" s="28"/>
      <c r="Z8" s="28"/>
      <c r="AA8" s="28"/>
      <c r="AB8" s="28"/>
      <c r="AC8" s="28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497"/>
      <c r="AQ8" s="497"/>
      <c r="AR8" s="497"/>
      <c r="AS8" s="497"/>
      <c r="AT8" s="497"/>
      <c r="AU8" s="497"/>
      <c r="AV8" s="497"/>
      <c r="AW8" s="497"/>
      <c r="AX8" s="497"/>
      <c r="AY8" s="497"/>
    </row>
    <row r="9" spans="1:50" s="35" customFormat="1" ht="20.25">
      <c r="A9" s="30"/>
      <c r="B9" s="31"/>
      <c r="C9" s="482" t="s">
        <v>4</v>
      </c>
      <c r="D9" s="483"/>
      <c r="E9" s="483"/>
      <c r="F9" s="483"/>
      <c r="G9" s="483"/>
      <c r="H9" s="483"/>
      <c r="I9" s="32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 t="s">
        <v>5</v>
      </c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4"/>
    </row>
    <row r="10" spans="1:50" s="39" customFormat="1" ht="20.25">
      <c r="A10" s="484" t="s">
        <v>6</v>
      </c>
      <c r="B10" s="486" t="s">
        <v>51</v>
      </c>
      <c r="C10" s="36"/>
      <c r="D10" s="491" t="s">
        <v>7</v>
      </c>
      <c r="E10" s="492"/>
      <c r="F10" s="492"/>
      <c r="G10" s="492"/>
      <c r="H10" s="492"/>
      <c r="I10" s="488" t="s">
        <v>8</v>
      </c>
      <c r="J10" s="489"/>
      <c r="K10" s="489"/>
      <c r="L10" s="489"/>
      <c r="M10" s="489"/>
      <c r="N10" s="489"/>
      <c r="O10" s="490"/>
      <c r="P10" s="37"/>
      <c r="Q10" s="37"/>
      <c r="R10" s="37"/>
      <c r="S10" s="37" t="s">
        <v>9</v>
      </c>
      <c r="T10" s="37"/>
      <c r="U10" s="37"/>
      <c r="V10" s="38"/>
      <c r="W10" s="464" t="s">
        <v>10</v>
      </c>
      <c r="X10" s="465"/>
      <c r="Y10" s="465"/>
      <c r="Z10" s="465"/>
      <c r="AA10" s="465"/>
      <c r="AB10" s="465"/>
      <c r="AC10" s="466"/>
      <c r="AD10" s="464" t="s">
        <v>11</v>
      </c>
      <c r="AE10" s="465"/>
      <c r="AF10" s="465"/>
      <c r="AG10" s="465"/>
      <c r="AH10" s="465"/>
      <c r="AI10" s="465"/>
      <c r="AJ10" s="466"/>
      <c r="AK10" s="464" t="s">
        <v>12</v>
      </c>
      <c r="AL10" s="465"/>
      <c r="AM10" s="465"/>
      <c r="AN10" s="465"/>
      <c r="AO10" s="465"/>
      <c r="AP10" s="465"/>
      <c r="AQ10" s="466"/>
      <c r="AR10" s="464" t="s">
        <v>13</v>
      </c>
      <c r="AS10" s="465"/>
      <c r="AT10" s="465"/>
      <c r="AU10" s="465"/>
      <c r="AV10" s="465"/>
      <c r="AW10" s="465"/>
      <c r="AX10" s="466"/>
    </row>
    <row r="11" spans="1:50" s="35" customFormat="1" ht="63.75" thickBot="1">
      <c r="A11" s="485"/>
      <c r="B11" s="487"/>
      <c r="C11" s="328" t="s">
        <v>14</v>
      </c>
      <c r="D11" s="41" t="s">
        <v>15</v>
      </c>
      <c r="E11" s="41" t="s">
        <v>16</v>
      </c>
      <c r="F11" s="41" t="s">
        <v>17</v>
      </c>
      <c r="G11" s="41" t="s">
        <v>67</v>
      </c>
      <c r="H11" s="42" t="s">
        <v>18</v>
      </c>
      <c r="I11" s="43" t="s">
        <v>15</v>
      </c>
      <c r="J11" s="44" t="s">
        <v>16</v>
      </c>
      <c r="K11" s="44" t="s">
        <v>17</v>
      </c>
      <c r="L11" s="44" t="s">
        <v>67</v>
      </c>
      <c r="M11" s="44" t="s">
        <v>18</v>
      </c>
      <c r="N11" s="45" t="s">
        <v>19</v>
      </c>
      <c r="O11" s="46" t="s">
        <v>20</v>
      </c>
      <c r="P11" s="47" t="s">
        <v>15</v>
      </c>
      <c r="Q11" s="41" t="s">
        <v>21</v>
      </c>
      <c r="R11" s="41" t="s">
        <v>17</v>
      </c>
      <c r="S11" s="41" t="s">
        <v>67</v>
      </c>
      <c r="T11" s="41" t="s">
        <v>18</v>
      </c>
      <c r="U11" s="48" t="s">
        <v>19</v>
      </c>
      <c r="V11" s="49" t="s">
        <v>20</v>
      </c>
      <c r="W11" s="47" t="s">
        <v>15</v>
      </c>
      <c r="X11" s="41" t="s">
        <v>16</v>
      </c>
      <c r="Y11" s="41" t="s">
        <v>17</v>
      </c>
      <c r="Z11" s="41" t="s">
        <v>67</v>
      </c>
      <c r="AA11" s="41" t="s">
        <v>18</v>
      </c>
      <c r="AB11" s="48" t="s">
        <v>19</v>
      </c>
      <c r="AC11" s="49" t="s">
        <v>20</v>
      </c>
      <c r="AD11" s="47" t="s">
        <v>15</v>
      </c>
      <c r="AE11" s="41" t="s">
        <v>16</v>
      </c>
      <c r="AF11" s="41" t="s">
        <v>17</v>
      </c>
      <c r="AG11" s="41" t="s">
        <v>67</v>
      </c>
      <c r="AH11" s="41" t="s">
        <v>18</v>
      </c>
      <c r="AI11" s="48" t="s">
        <v>19</v>
      </c>
      <c r="AJ11" s="46" t="s">
        <v>20</v>
      </c>
      <c r="AK11" s="50" t="s">
        <v>15</v>
      </c>
      <c r="AL11" s="50" t="s">
        <v>16</v>
      </c>
      <c r="AM11" s="50" t="s">
        <v>17</v>
      </c>
      <c r="AN11" s="50" t="s">
        <v>67</v>
      </c>
      <c r="AO11" s="41" t="s">
        <v>18</v>
      </c>
      <c r="AP11" s="48" t="s">
        <v>19</v>
      </c>
      <c r="AQ11" s="49" t="s">
        <v>20</v>
      </c>
      <c r="AR11" s="47" t="s">
        <v>15</v>
      </c>
      <c r="AS11" s="41" t="s">
        <v>16</v>
      </c>
      <c r="AT11" s="41" t="s">
        <v>17</v>
      </c>
      <c r="AU11" s="41" t="s">
        <v>67</v>
      </c>
      <c r="AV11" s="41" t="s">
        <v>18</v>
      </c>
      <c r="AW11" s="48" t="s">
        <v>19</v>
      </c>
      <c r="AX11" s="51" t="s">
        <v>20</v>
      </c>
    </row>
    <row r="12" spans="1:50" s="35" customFormat="1" ht="16.5" thickBot="1">
      <c r="A12" s="269"/>
      <c r="I12" s="52"/>
      <c r="J12" s="52"/>
      <c r="K12" s="52"/>
      <c r="L12" s="52"/>
      <c r="M12" s="52"/>
      <c r="N12" s="52"/>
      <c r="AX12" s="270"/>
    </row>
    <row r="13" spans="1:50" s="9" customFormat="1" ht="28.5" customHeight="1" thickBot="1">
      <c r="A13" s="159" t="s">
        <v>22</v>
      </c>
      <c r="B13" s="160" t="s">
        <v>23</v>
      </c>
      <c r="C13" s="161">
        <f>SUM(C14:C19)</f>
        <v>255</v>
      </c>
      <c r="D13" s="162">
        <f>I13+P13+W13+AD13+AK13+AR13</f>
        <v>75</v>
      </c>
      <c r="E13" s="163">
        <f>J13+Q13+X13+AE13+AL13+AS13</f>
        <v>180</v>
      </c>
      <c r="F13" s="163">
        <f>K13+R13+Y13+AF13+AM13+AT13</f>
        <v>0</v>
      </c>
      <c r="G13" s="163">
        <f aca="true" t="shared" si="0" ref="D13:H19">L13+S13+Z13+AG13+AN13+AU13</f>
        <v>0</v>
      </c>
      <c r="H13" s="164">
        <f t="shared" si="0"/>
        <v>0</v>
      </c>
      <c r="I13" s="165">
        <f>SUM(I14:I19)</f>
        <v>60</v>
      </c>
      <c r="J13" s="165">
        <f>SUM(J14:J19)</f>
        <v>0</v>
      </c>
      <c r="K13" s="165">
        <f>SUM(K14:K19)</f>
        <v>0</v>
      </c>
      <c r="L13" s="165">
        <f>SUM(L14:L19)</f>
        <v>0</v>
      </c>
      <c r="M13" s="165">
        <f>SUM(M14:M19)</f>
        <v>0</v>
      </c>
      <c r="N13" s="159">
        <f>COUNTIF(N14:N19,"E")</f>
        <v>0</v>
      </c>
      <c r="O13" s="159">
        <f aca="true" t="shared" si="1" ref="O13:T13">SUM(O14:O19)</f>
        <v>4</v>
      </c>
      <c r="P13" s="159">
        <f t="shared" si="1"/>
        <v>0</v>
      </c>
      <c r="Q13" s="159">
        <f t="shared" si="1"/>
        <v>30</v>
      </c>
      <c r="R13" s="159">
        <f t="shared" si="1"/>
        <v>0</v>
      </c>
      <c r="S13" s="159">
        <f t="shared" si="1"/>
        <v>0</v>
      </c>
      <c r="T13" s="159">
        <f t="shared" si="1"/>
        <v>0</v>
      </c>
      <c r="U13" s="159">
        <f>COUNTIF(U14:U19,"E")</f>
        <v>0</v>
      </c>
      <c r="V13" s="159">
        <f aca="true" t="shared" si="2" ref="V13:AA13">SUM(V14:V19)</f>
        <v>2</v>
      </c>
      <c r="W13" s="159">
        <f t="shared" si="2"/>
        <v>15</v>
      </c>
      <c r="X13" s="159">
        <f t="shared" si="2"/>
        <v>60</v>
      </c>
      <c r="Y13" s="159">
        <f t="shared" si="2"/>
        <v>0</v>
      </c>
      <c r="Z13" s="159">
        <f t="shared" si="2"/>
        <v>0</v>
      </c>
      <c r="AA13" s="159">
        <f t="shared" si="2"/>
        <v>0</v>
      </c>
      <c r="AB13" s="159">
        <f>COUNTIF(AB14:AB19,"E")</f>
        <v>0</v>
      </c>
      <c r="AC13" s="159">
        <f aca="true" t="shared" si="3" ref="AC13:AH13">SUM(AC14:AC19)</f>
        <v>4</v>
      </c>
      <c r="AD13" s="159">
        <f t="shared" si="3"/>
        <v>0</v>
      </c>
      <c r="AE13" s="159">
        <f t="shared" si="3"/>
        <v>30</v>
      </c>
      <c r="AF13" s="159">
        <f t="shared" si="3"/>
        <v>0</v>
      </c>
      <c r="AG13" s="159">
        <f t="shared" si="3"/>
        <v>0</v>
      </c>
      <c r="AH13" s="159">
        <f t="shared" si="3"/>
        <v>0</v>
      </c>
      <c r="AI13" s="159">
        <f>COUNTIF(AI14:AI19,"E")</f>
        <v>0</v>
      </c>
      <c r="AJ13" s="159">
        <f aca="true" t="shared" si="4" ref="AJ13:AO13">SUM(AJ14:AJ19)</f>
        <v>2</v>
      </c>
      <c r="AK13" s="159">
        <f t="shared" si="4"/>
        <v>0</v>
      </c>
      <c r="AL13" s="159">
        <f t="shared" si="4"/>
        <v>30</v>
      </c>
      <c r="AM13" s="159">
        <f t="shared" si="4"/>
        <v>0</v>
      </c>
      <c r="AN13" s="159">
        <f t="shared" si="4"/>
        <v>0</v>
      </c>
      <c r="AO13" s="159">
        <f t="shared" si="4"/>
        <v>0</v>
      </c>
      <c r="AP13" s="159">
        <f>COUNTIF(AP14:AP19,"E")</f>
        <v>0</v>
      </c>
      <c r="AQ13" s="159">
        <f aca="true" t="shared" si="5" ref="AQ13:AV13">SUM(AQ14:AQ19)</f>
        <v>2</v>
      </c>
      <c r="AR13" s="159">
        <f t="shared" si="5"/>
        <v>0</v>
      </c>
      <c r="AS13" s="159">
        <f t="shared" si="5"/>
        <v>30</v>
      </c>
      <c r="AT13" s="159">
        <f t="shared" si="5"/>
        <v>0</v>
      </c>
      <c r="AU13" s="159">
        <f t="shared" si="5"/>
        <v>0</v>
      </c>
      <c r="AV13" s="159">
        <f t="shared" si="5"/>
        <v>0</v>
      </c>
      <c r="AW13" s="159">
        <f>COUNTIF(AW14:AW19,"E")</f>
        <v>0</v>
      </c>
      <c r="AX13" s="159">
        <f>SUM(AX14:AX19)</f>
        <v>3</v>
      </c>
    </row>
    <row r="14" spans="1:50" s="9" customFormat="1" ht="23.25">
      <c r="A14" s="238">
        <v>1</v>
      </c>
      <c r="B14" s="167" t="s">
        <v>24</v>
      </c>
      <c r="C14" s="421">
        <f aca="true" t="shared" si="6" ref="C14:C19">SUM(D14:H14)</f>
        <v>30</v>
      </c>
      <c r="D14" s="169">
        <f t="shared" si="0"/>
        <v>0</v>
      </c>
      <c r="E14" s="170">
        <f t="shared" si="0"/>
        <v>30</v>
      </c>
      <c r="F14" s="170">
        <f t="shared" si="0"/>
        <v>0</v>
      </c>
      <c r="G14" s="170">
        <f t="shared" si="0"/>
        <v>0</v>
      </c>
      <c r="H14" s="171">
        <f t="shared" si="0"/>
        <v>0</v>
      </c>
      <c r="I14" s="73"/>
      <c r="J14" s="74"/>
      <c r="K14" s="74"/>
      <c r="L14" s="74"/>
      <c r="M14" s="172"/>
      <c r="N14" s="172"/>
      <c r="O14" s="72"/>
      <c r="P14" s="111"/>
      <c r="Q14" s="87"/>
      <c r="R14" s="87"/>
      <c r="S14" s="87"/>
      <c r="T14" s="87"/>
      <c r="U14" s="173"/>
      <c r="V14" s="72"/>
      <c r="W14" s="111"/>
      <c r="X14" s="87">
        <v>30</v>
      </c>
      <c r="Y14" s="87"/>
      <c r="Z14" s="87"/>
      <c r="AA14" s="87"/>
      <c r="AB14" s="173" t="s">
        <v>25</v>
      </c>
      <c r="AC14" s="72">
        <v>1</v>
      </c>
      <c r="AD14" s="111"/>
      <c r="AE14" s="87"/>
      <c r="AF14" s="87"/>
      <c r="AG14" s="87"/>
      <c r="AH14" s="87"/>
      <c r="AI14" s="173"/>
      <c r="AJ14" s="72"/>
      <c r="AK14" s="111"/>
      <c r="AL14" s="87"/>
      <c r="AM14" s="87"/>
      <c r="AN14" s="87"/>
      <c r="AO14" s="87"/>
      <c r="AP14" s="173"/>
      <c r="AQ14" s="72"/>
      <c r="AR14" s="111"/>
      <c r="AS14" s="87"/>
      <c r="AT14" s="87"/>
      <c r="AU14" s="87"/>
      <c r="AV14" s="87"/>
      <c r="AW14" s="173"/>
      <c r="AX14" s="71"/>
    </row>
    <row r="15" spans="1:50" s="9" customFormat="1" ht="23.25">
      <c r="A15" s="222">
        <v>2</v>
      </c>
      <c r="B15" s="175" t="s">
        <v>228</v>
      </c>
      <c r="C15" s="253">
        <f t="shared" si="6"/>
        <v>120</v>
      </c>
      <c r="D15" s="176">
        <f t="shared" si="0"/>
        <v>0</v>
      </c>
      <c r="E15" s="150">
        <f t="shared" si="0"/>
        <v>120</v>
      </c>
      <c r="F15" s="150">
        <f t="shared" si="0"/>
        <v>0</v>
      </c>
      <c r="G15" s="150">
        <f t="shared" si="0"/>
        <v>0</v>
      </c>
      <c r="H15" s="177">
        <f t="shared" si="0"/>
        <v>0</v>
      </c>
      <c r="I15" s="55"/>
      <c r="J15" s="56"/>
      <c r="K15" s="56"/>
      <c r="L15" s="56"/>
      <c r="M15" s="57"/>
      <c r="N15" s="57"/>
      <c r="O15" s="54"/>
      <c r="P15" s="58"/>
      <c r="Q15" s="59"/>
      <c r="R15" s="59"/>
      <c r="S15" s="59"/>
      <c r="T15" s="59"/>
      <c r="U15" s="60"/>
      <c r="V15" s="54"/>
      <c r="W15" s="58"/>
      <c r="X15" s="59">
        <v>30</v>
      </c>
      <c r="Y15" s="59"/>
      <c r="Z15" s="59"/>
      <c r="AA15" s="59"/>
      <c r="AB15" s="60" t="s">
        <v>25</v>
      </c>
      <c r="AC15" s="102">
        <v>2</v>
      </c>
      <c r="AD15" s="58"/>
      <c r="AE15" s="59">
        <v>30</v>
      </c>
      <c r="AF15" s="59"/>
      <c r="AG15" s="59"/>
      <c r="AH15" s="59"/>
      <c r="AI15" s="60" t="s">
        <v>25</v>
      </c>
      <c r="AJ15" s="102">
        <v>2</v>
      </c>
      <c r="AK15" s="58"/>
      <c r="AL15" s="59">
        <v>30</v>
      </c>
      <c r="AM15" s="59"/>
      <c r="AN15" s="59"/>
      <c r="AO15" s="59"/>
      <c r="AP15" s="60" t="s">
        <v>25</v>
      </c>
      <c r="AQ15" s="102">
        <v>2</v>
      </c>
      <c r="AR15" s="58"/>
      <c r="AS15" s="59">
        <v>30</v>
      </c>
      <c r="AT15" s="59"/>
      <c r="AU15" s="59"/>
      <c r="AV15" s="59"/>
      <c r="AW15" s="60" t="s">
        <v>220</v>
      </c>
      <c r="AX15" s="178">
        <v>3</v>
      </c>
    </row>
    <row r="16" spans="1:50" s="9" customFormat="1" ht="23.25">
      <c r="A16" s="222">
        <v>3</v>
      </c>
      <c r="B16" s="151" t="s">
        <v>26</v>
      </c>
      <c r="C16" s="253">
        <f t="shared" si="6"/>
        <v>30</v>
      </c>
      <c r="D16" s="176">
        <f t="shared" si="0"/>
        <v>0</v>
      </c>
      <c r="E16" s="150">
        <f t="shared" si="0"/>
        <v>30</v>
      </c>
      <c r="F16" s="150">
        <f t="shared" si="0"/>
        <v>0</v>
      </c>
      <c r="G16" s="150">
        <f t="shared" si="0"/>
        <v>0</v>
      </c>
      <c r="H16" s="177">
        <f t="shared" si="0"/>
        <v>0</v>
      </c>
      <c r="I16" s="64"/>
      <c r="J16" s="56"/>
      <c r="K16" s="56"/>
      <c r="L16" s="56"/>
      <c r="M16" s="57"/>
      <c r="N16" s="57"/>
      <c r="O16" s="54"/>
      <c r="P16" s="64"/>
      <c r="Q16" s="56">
        <v>30</v>
      </c>
      <c r="R16" s="56"/>
      <c r="S16" s="56"/>
      <c r="T16" s="57"/>
      <c r="U16" s="57" t="s">
        <v>25</v>
      </c>
      <c r="V16" s="102">
        <v>2</v>
      </c>
      <c r="W16" s="58"/>
      <c r="X16" s="59"/>
      <c r="Y16" s="59"/>
      <c r="Z16" s="59"/>
      <c r="AA16" s="59"/>
      <c r="AB16" s="60"/>
      <c r="AC16" s="54"/>
      <c r="AD16" s="58"/>
      <c r="AE16" s="59"/>
      <c r="AF16" s="59"/>
      <c r="AG16" s="59"/>
      <c r="AH16" s="59"/>
      <c r="AI16" s="60"/>
      <c r="AJ16" s="54"/>
      <c r="AK16" s="58"/>
      <c r="AL16" s="59"/>
      <c r="AM16" s="59"/>
      <c r="AN16" s="59"/>
      <c r="AO16" s="59"/>
      <c r="AP16" s="60"/>
      <c r="AQ16" s="54"/>
      <c r="AR16" s="58"/>
      <c r="AS16" s="59"/>
      <c r="AT16" s="59"/>
      <c r="AU16" s="59"/>
      <c r="AV16" s="59"/>
      <c r="AW16" s="60"/>
      <c r="AX16" s="53"/>
    </row>
    <row r="17" spans="1:50" s="9" customFormat="1" ht="23.25">
      <c r="A17" s="222">
        <v>4</v>
      </c>
      <c r="B17" s="154" t="s">
        <v>27</v>
      </c>
      <c r="C17" s="253">
        <f t="shared" si="6"/>
        <v>15</v>
      </c>
      <c r="D17" s="176">
        <f t="shared" si="0"/>
        <v>15</v>
      </c>
      <c r="E17" s="150">
        <f t="shared" si="0"/>
        <v>0</v>
      </c>
      <c r="F17" s="150">
        <f t="shared" si="0"/>
        <v>0</v>
      </c>
      <c r="G17" s="150">
        <f t="shared" si="0"/>
        <v>0</v>
      </c>
      <c r="H17" s="177">
        <f t="shared" si="0"/>
        <v>0</v>
      </c>
      <c r="I17" s="55"/>
      <c r="J17" s="56"/>
      <c r="K17" s="56"/>
      <c r="L17" s="56"/>
      <c r="M17" s="57"/>
      <c r="N17" s="57"/>
      <c r="O17" s="54"/>
      <c r="P17" s="58"/>
      <c r="Q17" s="59"/>
      <c r="R17" s="59"/>
      <c r="S17" s="59"/>
      <c r="T17" s="59"/>
      <c r="U17" s="60"/>
      <c r="V17" s="54"/>
      <c r="W17" s="58">
        <v>15</v>
      </c>
      <c r="X17" s="59"/>
      <c r="Y17" s="59"/>
      <c r="Z17" s="59"/>
      <c r="AA17" s="59"/>
      <c r="AB17" s="60" t="s">
        <v>25</v>
      </c>
      <c r="AC17" s="54">
        <v>1</v>
      </c>
      <c r="AD17" s="58"/>
      <c r="AE17" s="59"/>
      <c r="AF17" s="59"/>
      <c r="AG17" s="59"/>
      <c r="AH17" s="59"/>
      <c r="AI17" s="60"/>
      <c r="AJ17" s="54"/>
      <c r="AK17" s="58"/>
      <c r="AL17" s="59"/>
      <c r="AM17" s="59"/>
      <c r="AN17" s="59"/>
      <c r="AO17" s="59"/>
      <c r="AP17" s="60"/>
      <c r="AQ17" s="54"/>
      <c r="AR17" s="58"/>
      <c r="AS17" s="59"/>
      <c r="AT17" s="59"/>
      <c r="AU17" s="59"/>
      <c r="AV17" s="59"/>
      <c r="AW17" s="60"/>
      <c r="AX17" s="53"/>
    </row>
    <row r="18" spans="1:50" s="9" customFormat="1" ht="23.25">
      <c r="A18" s="222">
        <v>5</v>
      </c>
      <c r="B18" s="175" t="s">
        <v>207</v>
      </c>
      <c r="C18" s="253">
        <f t="shared" si="6"/>
        <v>30</v>
      </c>
      <c r="D18" s="176">
        <f t="shared" si="0"/>
        <v>30</v>
      </c>
      <c r="E18" s="150">
        <f t="shared" si="0"/>
        <v>0</v>
      </c>
      <c r="F18" s="150">
        <f t="shared" si="0"/>
        <v>0</v>
      </c>
      <c r="G18" s="150">
        <f t="shared" si="0"/>
        <v>0</v>
      </c>
      <c r="H18" s="177">
        <f t="shared" si="0"/>
        <v>0</v>
      </c>
      <c r="I18" s="55">
        <v>30</v>
      </c>
      <c r="J18" s="56"/>
      <c r="K18" s="56"/>
      <c r="L18" s="56"/>
      <c r="M18" s="57"/>
      <c r="N18" s="57" t="s">
        <v>25</v>
      </c>
      <c r="O18" s="54">
        <v>2</v>
      </c>
      <c r="P18" s="58"/>
      <c r="Q18" s="59"/>
      <c r="R18" s="59"/>
      <c r="S18" s="59"/>
      <c r="T18" s="59"/>
      <c r="U18" s="60"/>
      <c r="V18" s="54"/>
      <c r="W18" s="58"/>
      <c r="X18" s="59"/>
      <c r="Y18" s="59"/>
      <c r="Z18" s="59"/>
      <c r="AA18" s="59"/>
      <c r="AB18" s="60"/>
      <c r="AC18" s="54"/>
      <c r="AD18" s="58"/>
      <c r="AE18" s="59"/>
      <c r="AF18" s="59"/>
      <c r="AG18" s="59"/>
      <c r="AH18" s="59"/>
      <c r="AI18" s="60"/>
      <c r="AJ18" s="54"/>
      <c r="AK18" s="58"/>
      <c r="AL18" s="59"/>
      <c r="AM18" s="59"/>
      <c r="AN18" s="59"/>
      <c r="AO18" s="59"/>
      <c r="AP18" s="60"/>
      <c r="AQ18" s="54"/>
      <c r="AR18" s="58"/>
      <c r="AS18" s="59"/>
      <c r="AT18" s="59"/>
      <c r="AU18" s="59"/>
      <c r="AV18" s="59"/>
      <c r="AW18" s="60"/>
      <c r="AX18" s="53"/>
    </row>
    <row r="19" spans="1:50" s="9" customFormat="1" ht="24" thickBot="1">
      <c r="A19" s="227">
        <v>6</v>
      </c>
      <c r="B19" s="180" t="s">
        <v>208</v>
      </c>
      <c r="C19" s="429">
        <f t="shared" si="6"/>
        <v>30</v>
      </c>
      <c r="D19" s="182">
        <f t="shared" si="0"/>
        <v>30</v>
      </c>
      <c r="E19" s="156">
        <f t="shared" si="0"/>
        <v>0</v>
      </c>
      <c r="F19" s="156">
        <f t="shared" si="0"/>
        <v>0</v>
      </c>
      <c r="G19" s="156">
        <f t="shared" si="0"/>
        <v>0</v>
      </c>
      <c r="H19" s="183">
        <f t="shared" si="0"/>
        <v>0</v>
      </c>
      <c r="I19" s="184">
        <v>30</v>
      </c>
      <c r="J19" s="185"/>
      <c r="K19" s="185"/>
      <c r="L19" s="185"/>
      <c r="M19" s="186"/>
      <c r="N19" s="186" t="s">
        <v>25</v>
      </c>
      <c r="O19" s="187">
        <v>2</v>
      </c>
      <c r="P19" s="188"/>
      <c r="Q19" s="189"/>
      <c r="R19" s="189"/>
      <c r="S19" s="189"/>
      <c r="T19" s="189"/>
      <c r="U19" s="190"/>
      <c r="V19" s="187"/>
      <c r="W19" s="188"/>
      <c r="X19" s="189"/>
      <c r="Y19" s="189"/>
      <c r="Z19" s="189"/>
      <c r="AA19" s="189"/>
      <c r="AB19" s="190"/>
      <c r="AC19" s="187"/>
      <c r="AD19" s="188"/>
      <c r="AE19" s="189"/>
      <c r="AF19" s="189"/>
      <c r="AG19" s="189"/>
      <c r="AH19" s="189"/>
      <c r="AI19" s="190"/>
      <c r="AJ19" s="187"/>
      <c r="AK19" s="188"/>
      <c r="AL19" s="189"/>
      <c r="AM19" s="189"/>
      <c r="AN19" s="189"/>
      <c r="AO19" s="189"/>
      <c r="AP19" s="190"/>
      <c r="AQ19" s="187"/>
      <c r="AR19" s="188"/>
      <c r="AS19" s="189"/>
      <c r="AT19" s="189"/>
      <c r="AU19" s="189"/>
      <c r="AV19" s="189"/>
      <c r="AW19" s="190"/>
      <c r="AX19" s="191"/>
    </row>
    <row r="20" spans="1:50" s="9" customFormat="1" ht="23.2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77"/>
      <c r="X20" s="77"/>
      <c r="Y20" s="77"/>
      <c r="Z20" s="77"/>
      <c r="AA20" s="77"/>
      <c r="AB20" s="77"/>
      <c r="AC20" s="192"/>
      <c r="AD20" s="77"/>
      <c r="AE20" s="77"/>
      <c r="AF20" s="77"/>
      <c r="AG20" s="77"/>
      <c r="AH20" s="77"/>
      <c r="AI20" s="77"/>
      <c r="AJ20" s="192"/>
      <c r="AK20" s="77"/>
      <c r="AL20" s="77"/>
      <c r="AM20" s="77"/>
      <c r="AN20" s="77"/>
      <c r="AO20" s="77"/>
      <c r="AP20" s="77"/>
      <c r="AQ20" s="192"/>
      <c r="AR20" s="77"/>
      <c r="AS20" s="77"/>
      <c r="AT20" s="77"/>
      <c r="AU20" s="77"/>
      <c r="AV20" s="77"/>
      <c r="AW20" s="77"/>
      <c r="AX20" s="192"/>
    </row>
    <row r="21" spans="1:50" s="9" customFormat="1" ht="23.25">
      <c r="A21" s="67"/>
      <c r="B21" s="150" t="s">
        <v>28</v>
      </c>
      <c r="C21" s="193">
        <v>4</v>
      </c>
      <c r="D21" s="194"/>
      <c r="E21" s="195"/>
      <c r="F21" s="195">
        <v>4</v>
      </c>
      <c r="G21" s="195"/>
      <c r="H21" s="196"/>
      <c r="I21" s="194"/>
      <c r="J21" s="195"/>
      <c r="K21" s="195"/>
      <c r="L21" s="195">
        <v>4</v>
      </c>
      <c r="M21" s="195"/>
      <c r="N21" s="196"/>
      <c r="O21" s="194" t="s">
        <v>72</v>
      </c>
      <c r="P21" s="197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9"/>
      <c r="AL21" s="199"/>
      <c r="AM21" s="199"/>
      <c r="AN21" s="199"/>
      <c r="AO21" s="199"/>
      <c r="AP21" s="199"/>
      <c r="AQ21" s="200"/>
      <c r="AR21" s="199"/>
      <c r="AS21" s="199"/>
      <c r="AT21" s="199"/>
      <c r="AU21" s="199"/>
      <c r="AV21" s="199"/>
      <c r="AW21" s="199"/>
      <c r="AX21" s="201"/>
    </row>
    <row r="22" spans="1:50" s="9" customFormat="1" ht="23.25">
      <c r="A22" s="67"/>
      <c r="B22" s="150" t="s">
        <v>29</v>
      </c>
      <c r="C22" s="193">
        <v>4</v>
      </c>
      <c r="D22" s="194"/>
      <c r="E22" s="195"/>
      <c r="F22" s="195">
        <v>4</v>
      </c>
      <c r="G22" s="195"/>
      <c r="H22" s="196"/>
      <c r="I22" s="194"/>
      <c r="J22" s="195"/>
      <c r="K22" s="195"/>
      <c r="L22" s="195">
        <v>4</v>
      </c>
      <c r="M22" s="195"/>
      <c r="N22" s="196"/>
      <c r="O22" s="193" t="s">
        <v>72</v>
      </c>
      <c r="P22" s="194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202"/>
      <c r="AL22" s="202"/>
      <c r="AM22" s="202"/>
      <c r="AN22" s="202"/>
      <c r="AO22" s="202"/>
      <c r="AP22" s="202"/>
      <c r="AQ22" s="203"/>
      <c r="AR22" s="202"/>
      <c r="AS22" s="202"/>
      <c r="AT22" s="202"/>
      <c r="AU22" s="202"/>
      <c r="AV22" s="202"/>
      <c r="AW22" s="202"/>
      <c r="AX22" s="176"/>
    </row>
    <row r="23" spans="1:90" s="69" customFormat="1" ht="23.25" thickBot="1">
      <c r="A23" s="65"/>
      <c r="B23" s="192"/>
      <c r="C23" s="37"/>
      <c r="D23" s="37"/>
      <c r="E23" s="210"/>
      <c r="F23" s="210"/>
      <c r="G23" s="210"/>
      <c r="H23" s="210"/>
      <c r="I23" s="211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110"/>
      <c r="AC23" s="158"/>
      <c r="AD23" s="158"/>
      <c r="AE23" s="158"/>
      <c r="AF23" s="68"/>
      <c r="AG23" s="68"/>
      <c r="AH23" s="68"/>
      <c r="AI23" s="67"/>
      <c r="AJ23" s="67"/>
      <c r="AK23" s="67"/>
      <c r="AL23" s="67"/>
      <c r="AM23" s="67"/>
      <c r="AN23" s="67"/>
      <c r="AO23" s="68"/>
      <c r="AP23" s="67"/>
      <c r="AQ23" s="67"/>
      <c r="AR23" s="67"/>
      <c r="AS23" s="67"/>
      <c r="AT23" s="67"/>
      <c r="AU23" s="67"/>
      <c r="AV23" s="68"/>
      <c r="AW23" s="65"/>
      <c r="AX23" s="65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</row>
    <row r="24" spans="1:50" s="9" customFormat="1" ht="25.5" customHeight="1" thickBot="1">
      <c r="A24" s="213" t="s">
        <v>30</v>
      </c>
      <c r="B24" s="214" t="s">
        <v>31</v>
      </c>
      <c r="C24" s="161">
        <f>SUM(C25:C34)</f>
        <v>300</v>
      </c>
      <c r="D24" s="215">
        <f aca="true" t="shared" si="7" ref="D24:H34">I24+P24+W24+AD24+AK24+AR24</f>
        <v>135</v>
      </c>
      <c r="E24" s="216">
        <f t="shared" si="7"/>
        <v>165</v>
      </c>
      <c r="F24" s="216">
        <f t="shared" si="7"/>
        <v>0</v>
      </c>
      <c r="G24" s="216">
        <f t="shared" si="7"/>
        <v>0</v>
      </c>
      <c r="H24" s="217">
        <f t="shared" si="7"/>
        <v>0</v>
      </c>
      <c r="I24" s="165">
        <f>SUM(I25:I34)</f>
        <v>75</v>
      </c>
      <c r="J24" s="165">
        <f>SUM(J25:J34)</f>
        <v>75</v>
      </c>
      <c r="K24" s="165">
        <f>SUM(K25:K34)</f>
        <v>0</v>
      </c>
      <c r="L24" s="165">
        <f>SUM(L25:L34)</f>
        <v>0</v>
      </c>
      <c r="M24" s="165">
        <f>SUM(M25:M34)</f>
        <v>0</v>
      </c>
      <c r="N24" s="159">
        <f>COUNTIF(N25:N34,"E")</f>
        <v>0</v>
      </c>
      <c r="O24" s="159">
        <f aca="true" t="shared" si="8" ref="O24:T24">SUM(O25:O34)</f>
        <v>14</v>
      </c>
      <c r="P24" s="159">
        <f t="shared" si="8"/>
        <v>30</v>
      </c>
      <c r="Q24" s="159">
        <f t="shared" si="8"/>
        <v>60</v>
      </c>
      <c r="R24" s="159">
        <f t="shared" si="8"/>
        <v>0</v>
      </c>
      <c r="S24" s="159">
        <f t="shared" si="8"/>
        <v>0</v>
      </c>
      <c r="T24" s="159">
        <f t="shared" si="8"/>
        <v>0</v>
      </c>
      <c r="U24" s="159">
        <f>COUNTIF(U25:U34,"E")</f>
        <v>0</v>
      </c>
      <c r="V24" s="159">
        <f aca="true" t="shared" si="9" ref="V24:AA24">SUM(V25:V34)</f>
        <v>7</v>
      </c>
      <c r="W24" s="159">
        <f t="shared" si="9"/>
        <v>30</v>
      </c>
      <c r="X24" s="159">
        <f t="shared" si="9"/>
        <v>30</v>
      </c>
      <c r="Y24" s="159">
        <f t="shared" si="9"/>
        <v>0</v>
      </c>
      <c r="Z24" s="159">
        <f t="shared" si="9"/>
        <v>0</v>
      </c>
      <c r="AA24" s="159">
        <f t="shared" si="9"/>
        <v>0</v>
      </c>
      <c r="AB24" s="159">
        <f>COUNTIF(AB25:AB34,"E")</f>
        <v>0</v>
      </c>
      <c r="AC24" s="159">
        <f aca="true" t="shared" si="10" ref="AC24:AH24">SUM(AC25:AC34)</f>
        <v>4</v>
      </c>
      <c r="AD24" s="159">
        <f t="shared" si="10"/>
        <v>0</v>
      </c>
      <c r="AE24" s="159">
        <f t="shared" si="10"/>
        <v>0</v>
      </c>
      <c r="AF24" s="159">
        <f t="shared" si="10"/>
        <v>0</v>
      </c>
      <c r="AG24" s="159">
        <f t="shared" si="10"/>
        <v>0</v>
      </c>
      <c r="AH24" s="159">
        <f t="shared" si="10"/>
        <v>0</v>
      </c>
      <c r="AI24" s="159">
        <f>COUNTIF(AI25:AI34,"E")</f>
        <v>0</v>
      </c>
      <c r="AJ24" s="159">
        <f aca="true" t="shared" si="11" ref="AJ24:AO24">SUM(AJ25:AJ34)</f>
        <v>0</v>
      </c>
      <c r="AK24" s="159">
        <f t="shared" si="11"/>
        <v>0</v>
      </c>
      <c r="AL24" s="159">
        <f t="shared" si="11"/>
        <v>0</v>
      </c>
      <c r="AM24" s="159">
        <f t="shared" si="11"/>
        <v>0</v>
      </c>
      <c r="AN24" s="159">
        <f t="shared" si="11"/>
        <v>0</v>
      </c>
      <c r="AO24" s="159">
        <f t="shared" si="11"/>
        <v>0</v>
      </c>
      <c r="AP24" s="159">
        <f>COUNTIF(AP25:AP34,"E")</f>
        <v>0</v>
      </c>
      <c r="AQ24" s="159">
        <f aca="true" t="shared" si="12" ref="AQ24:AV24">SUM(AQ25:AQ34)</f>
        <v>0</v>
      </c>
      <c r="AR24" s="159">
        <f t="shared" si="12"/>
        <v>0</v>
      </c>
      <c r="AS24" s="159">
        <f t="shared" si="12"/>
        <v>0</v>
      </c>
      <c r="AT24" s="159">
        <f t="shared" si="12"/>
        <v>0</v>
      </c>
      <c r="AU24" s="159">
        <f t="shared" si="12"/>
        <v>0</v>
      </c>
      <c r="AV24" s="159">
        <f t="shared" si="12"/>
        <v>0</v>
      </c>
      <c r="AW24" s="159">
        <f>COUNTIF(AW25:AW34,"E")</f>
        <v>0</v>
      </c>
      <c r="AX24" s="159">
        <f>SUM(AX25:AX34)</f>
        <v>0</v>
      </c>
    </row>
    <row r="25" spans="1:50" s="9" customFormat="1" ht="23.25">
      <c r="A25" s="218">
        <v>1</v>
      </c>
      <c r="B25" s="219" t="s">
        <v>73</v>
      </c>
      <c r="C25" s="259">
        <f>SUM(D25:H25)</f>
        <v>30</v>
      </c>
      <c r="D25" s="176">
        <f t="shared" si="7"/>
        <v>15</v>
      </c>
      <c r="E25" s="150">
        <f t="shared" si="7"/>
        <v>15</v>
      </c>
      <c r="F25" s="150">
        <f t="shared" si="7"/>
        <v>0</v>
      </c>
      <c r="G25" s="150">
        <f t="shared" si="7"/>
        <v>0</v>
      </c>
      <c r="H25" s="177">
        <f t="shared" si="7"/>
        <v>0</v>
      </c>
      <c r="I25" s="73">
        <v>15</v>
      </c>
      <c r="J25" s="74">
        <v>15</v>
      </c>
      <c r="K25" s="74"/>
      <c r="L25" s="74"/>
      <c r="M25" s="74"/>
      <c r="N25" s="220" t="s">
        <v>25</v>
      </c>
      <c r="O25" s="221">
        <v>2</v>
      </c>
      <c r="P25" s="75"/>
      <c r="Q25" s="76"/>
      <c r="R25" s="76"/>
      <c r="S25" s="76"/>
      <c r="T25" s="76"/>
      <c r="U25" s="77"/>
      <c r="V25" s="78"/>
      <c r="W25" s="75"/>
      <c r="X25" s="76"/>
      <c r="Y25" s="76"/>
      <c r="Z25" s="76"/>
      <c r="AA25" s="76"/>
      <c r="AB25" s="77"/>
      <c r="AC25" s="104"/>
      <c r="AD25" s="75"/>
      <c r="AE25" s="76"/>
      <c r="AF25" s="76"/>
      <c r="AG25" s="76"/>
      <c r="AH25" s="76"/>
      <c r="AI25" s="77"/>
      <c r="AJ25" s="78"/>
      <c r="AK25" s="75"/>
      <c r="AL25" s="76"/>
      <c r="AM25" s="76"/>
      <c r="AN25" s="76"/>
      <c r="AO25" s="76"/>
      <c r="AP25" s="77"/>
      <c r="AQ25" s="78"/>
      <c r="AR25" s="75"/>
      <c r="AS25" s="76"/>
      <c r="AT25" s="76"/>
      <c r="AU25" s="76"/>
      <c r="AV25" s="76"/>
      <c r="AW25" s="77"/>
      <c r="AX25" s="62"/>
    </row>
    <row r="26" spans="1:50" s="9" customFormat="1" ht="23.25">
      <c r="A26" s="222">
        <v>2</v>
      </c>
      <c r="B26" s="175" t="s">
        <v>74</v>
      </c>
      <c r="C26" s="253">
        <f aca="true" t="shared" si="13" ref="C26:C34">SUM(D26:H26)</f>
        <v>30</v>
      </c>
      <c r="D26" s="176">
        <f t="shared" si="7"/>
        <v>15</v>
      </c>
      <c r="E26" s="150">
        <f t="shared" si="7"/>
        <v>15</v>
      </c>
      <c r="F26" s="150">
        <f t="shared" si="7"/>
        <v>0</v>
      </c>
      <c r="G26" s="150">
        <f t="shared" si="7"/>
        <v>0</v>
      </c>
      <c r="H26" s="177">
        <f t="shared" si="7"/>
        <v>0</v>
      </c>
      <c r="I26" s="55">
        <v>15</v>
      </c>
      <c r="J26" s="56">
        <v>15</v>
      </c>
      <c r="K26" s="56"/>
      <c r="L26" s="56"/>
      <c r="M26" s="56"/>
      <c r="N26" s="79" t="s">
        <v>25</v>
      </c>
      <c r="O26" s="80">
        <v>3</v>
      </c>
      <c r="P26" s="81"/>
      <c r="Q26" s="56"/>
      <c r="R26" s="56"/>
      <c r="S26" s="56"/>
      <c r="T26" s="56"/>
      <c r="U26" s="82"/>
      <c r="V26" s="83"/>
      <c r="W26" s="81"/>
      <c r="X26" s="56"/>
      <c r="Y26" s="56"/>
      <c r="Z26" s="56"/>
      <c r="AA26" s="56"/>
      <c r="AB26" s="82"/>
      <c r="AC26" s="83"/>
      <c r="AD26" s="81"/>
      <c r="AE26" s="56"/>
      <c r="AF26" s="56"/>
      <c r="AG26" s="56"/>
      <c r="AH26" s="56"/>
      <c r="AI26" s="82"/>
      <c r="AJ26" s="83"/>
      <c r="AK26" s="81"/>
      <c r="AL26" s="56"/>
      <c r="AM26" s="56"/>
      <c r="AN26" s="56"/>
      <c r="AO26" s="56"/>
      <c r="AP26" s="82"/>
      <c r="AQ26" s="83"/>
      <c r="AR26" s="81"/>
      <c r="AS26" s="56"/>
      <c r="AT26" s="56"/>
      <c r="AU26" s="56"/>
      <c r="AV26" s="56"/>
      <c r="AW26" s="82"/>
      <c r="AX26" s="178"/>
    </row>
    <row r="27" spans="1:50" s="9" customFormat="1" ht="23.25">
      <c r="A27" s="222">
        <v>3</v>
      </c>
      <c r="B27" s="223" t="s">
        <v>75</v>
      </c>
      <c r="C27" s="253">
        <f t="shared" si="13"/>
        <v>30</v>
      </c>
      <c r="D27" s="176">
        <f t="shared" si="7"/>
        <v>15</v>
      </c>
      <c r="E27" s="150">
        <f t="shared" si="7"/>
        <v>15</v>
      </c>
      <c r="F27" s="150">
        <f t="shared" si="7"/>
        <v>0</v>
      </c>
      <c r="G27" s="150">
        <f t="shared" si="7"/>
        <v>0</v>
      </c>
      <c r="H27" s="177">
        <f t="shared" si="7"/>
        <v>0</v>
      </c>
      <c r="I27" s="55"/>
      <c r="J27" s="56"/>
      <c r="K27" s="56"/>
      <c r="L27" s="56"/>
      <c r="M27" s="56"/>
      <c r="N27" s="79"/>
      <c r="O27" s="80"/>
      <c r="P27" s="84"/>
      <c r="Q27" s="59"/>
      <c r="R27" s="59"/>
      <c r="S27" s="59"/>
      <c r="T27" s="59"/>
      <c r="U27" s="85"/>
      <c r="V27" s="61"/>
      <c r="W27" s="84">
        <v>15</v>
      </c>
      <c r="X27" s="59">
        <v>15</v>
      </c>
      <c r="Y27" s="59"/>
      <c r="Z27" s="59"/>
      <c r="AA27" s="59"/>
      <c r="AB27" s="85" t="s">
        <v>25</v>
      </c>
      <c r="AC27" s="83">
        <v>2</v>
      </c>
      <c r="AD27" s="84"/>
      <c r="AE27" s="59"/>
      <c r="AF27" s="59"/>
      <c r="AG27" s="59"/>
      <c r="AH27" s="59"/>
      <c r="AI27" s="85"/>
      <c r="AJ27" s="61"/>
      <c r="AK27" s="84"/>
      <c r="AL27" s="59"/>
      <c r="AM27" s="59"/>
      <c r="AN27" s="59"/>
      <c r="AO27" s="59"/>
      <c r="AP27" s="85"/>
      <c r="AQ27" s="61"/>
      <c r="AR27" s="84"/>
      <c r="AS27" s="59"/>
      <c r="AT27" s="59"/>
      <c r="AU27" s="59"/>
      <c r="AV27" s="59"/>
      <c r="AW27" s="85"/>
      <c r="AX27" s="53"/>
    </row>
    <row r="28" spans="1:50" s="9" customFormat="1" ht="23.25">
      <c r="A28" s="222">
        <v>4</v>
      </c>
      <c r="B28" s="223" t="s">
        <v>76</v>
      </c>
      <c r="C28" s="253">
        <f t="shared" si="13"/>
        <v>30</v>
      </c>
      <c r="D28" s="176">
        <f t="shared" si="7"/>
        <v>15</v>
      </c>
      <c r="E28" s="150">
        <f t="shared" si="7"/>
        <v>15</v>
      </c>
      <c r="F28" s="150">
        <f t="shared" si="7"/>
        <v>0</v>
      </c>
      <c r="G28" s="150">
        <f t="shared" si="7"/>
        <v>0</v>
      </c>
      <c r="H28" s="177">
        <f t="shared" si="7"/>
        <v>0</v>
      </c>
      <c r="I28" s="55">
        <v>15</v>
      </c>
      <c r="J28" s="74">
        <v>15</v>
      </c>
      <c r="K28" s="56"/>
      <c r="L28" s="56"/>
      <c r="M28" s="56"/>
      <c r="N28" s="79" t="s">
        <v>25</v>
      </c>
      <c r="O28" s="80">
        <v>4</v>
      </c>
      <c r="P28" s="81"/>
      <c r="Q28" s="56"/>
      <c r="R28" s="56"/>
      <c r="S28" s="59"/>
      <c r="T28" s="59"/>
      <c r="U28" s="85"/>
      <c r="V28" s="83"/>
      <c r="W28" s="84"/>
      <c r="X28" s="59"/>
      <c r="Y28" s="59"/>
      <c r="Z28" s="59"/>
      <c r="AA28" s="59"/>
      <c r="AB28" s="85"/>
      <c r="AC28" s="102"/>
      <c r="AD28" s="84"/>
      <c r="AE28" s="59"/>
      <c r="AF28" s="59"/>
      <c r="AG28" s="59"/>
      <c r="AH28" s="59"/>
      <c r="AI28" s="85"/>
      <c r="AJ28" s="61"/>
      <c r="AK28" s="84"/>
      <c r="AL28" s="59"/>
      <c r="AM28" s="59"/>
      <c r="AN28" s="59"/>
      <c r="AO28" s="59"/>
      <c r="AP28" s="85"/>
      <c r="AQ28" s="61"/>
      <c r="AR28" s="84"/>
      <c r="AS28" s="59"/>
      <c r="AT28" s="59"/>
      <c r="AU28" s="59"/>
      <c r="AV28" s="59"/>
      <c r="AW28" s="85"/>
      <c r="AX28" s="53"/>
    </row>
    <row r="29" spans="1:50" s="9" customFormat="1" ht="23.25">
      <c r="A29" s="222">
        <v>5</v>
      </c>
      <c r="B29" s="175" t="s">
        <v>167</v>
      </c>
      <c r="C29" s="253">
        <f t="shared" si="13"/>
        <v>30</v>
      </c>
      <c r="D29" s="176">
        <f t="shared" si="7"/>
        <v>15</v>
      </c>
      <c r="E29" s="150">
        <f t="shared" si="7"/>
        <v>15</v>
      </c>
      <c r="F29" s="150">
        <f t="shared" si="7"/>
        <v>0</v>
      </c>
      <c r="G29" s="150">
        <f t="shared" si="7"/>
        <v>0</v>
      </c>
      <c r="H29" s="177">
        <f t="shared" si="7"/>
        <v>0</v>
      </c>
      <c r="I29" s="55">
        <v>15</v>
      </c>
      <c r="J29" s="56">
        <v>15</v>
      </c>
      <c r="K29" s="56"/>
      <c r="L29" s="56"/>
      <c r="M29" s="56"/>
      <c r="N29" s="79" t="s">
        <v>25</v>
      </c>
      <c r="O29" s="80">
        <v>2</v>
      </c>
      <c r="P29" s="86"/>
      <c r="Q29" s="87"/>
      <c r="R29" s="87"/>
      <c r="S29" s="87"/>
      <c r="T29" s="87"/>
      <c r="U29" s="88"/>
      <c r="V29" s="61"/>
      <c r="W29" s="86"/>
      <c r="X29" s="87"/>
      <c r="Y29" s="87"/>
      <c r="Z29" s="87"/>
      <c r="AA29" s="87"/>
      <c r="AB29" s="88"/>
      <c r="AC29" s="61"/>
      <c r="AD29" s="86"/>
      <c r="AE29" s="87"/>
      <c r="AF29" s="87"/>
      <c r="AG29" s="87"/>
      <c r="AH29" s="87"/>
      <c r="AI29" s="88"/>
      <c r="AJ29" s="61"/>
      <c r="AK29" s="86"/>
      <c r="AL29" s="87"/>
      <c r="AM29" s="87"/>
      <c r="AN29" s="87"/>
      <c r="AO29" s="87"/>
      <c r="AP29" s="88"/>
      <c r="AQ29" s="61"/>
      <c r="AR29" s="86"/>
      <c r="AS29" s="87"/>
      <c r="AT29" s="87"/>
      <c r="AU29" s="87"/>
      <c r="AV29" s="87"/>
      <c r="AW29" s="88"/>
      <c r="AX29" s="53"/>
    </row>
    <row r="30" spans="1:50" s="9" customFormat="1" ht="23.25">
      <c r="A30" s="222">
        <v>6</v>
      </c>
      <c r="B30" s="175" t="s">
        <v>53</v>
      </c>
      <c r="C30" s="253">
        <f t="shared" si="13"/>
        <v>30</v>
      </c>
      <c r="D30" s="176">
        <f t="shared" si="7"/>
        <v>15</v>
      </c>
      <c r="E30" s="150">
        <f t="shared" si="7"/>
        <v>15</v>
      </c>
      <c r="F30" s="150">
        <f t="shared" si="7"/>
        <v>0</v>
      </c>
      <c r="G30" s="150">
        <f t="shared" si="7"/>
        <v>0</v>
      </c>
      <c r="H30" s="177">
        <f t="shared" si="7"/>
        <v>0</v>
      </c>
      <c r="I30" s="55">
        <v>15</v>
      </c>
      <c r="J30" s="56">
        <v>15</v>
      </c>
      <c r="K30" s="56"/>
      <c r="L30" s="56"/>
      <c r="M30" s="56"/>
      <c r="N30" s="79" t="s">
        <v>25</v>
      </c>
      <c r="O30" s="80">
        <v>3</v>
      </c>
      <c r="P30" s="86"/>
      <c r="Q30" s="87"/>
      <c r="R30" s="87"/>
      <c r="S30" s="87"/>
      <c r="T30" s="87"/>
      <c r="U30" s="88"/>
      <c r="V30" s="61"/>
      <c r="W30" s="86"/>
      <c r="X30" s="87"/>
      <c r="Y30" s="87"/>
      <c r="Z30" s="87"/>
      <c r="AA30" s="87"/>
      <c r="AB30" s="88"/>
      <c r="AC30" s="61"/>
      <c r="AD30" s="86"/>
      <c r="AE30" s="87"/>
      <c r="AF30" s="87"/>
      <c r="AG30" s="87"/>
      <c r="AH30" s="87"/>
      <c r="AI30" s="88"/>
      <c r="AJ30" s="61"/>
      <c r="AK30" s="86"/>
      <c r="AL30" s="87"/>
      <c r="AM30" s="87"/>
      <c r="AN30" s="87"/>
      <c r="AO30" s="87"/>
      <c r="AP30" s="88"/>
      <c r="AQ30" s="61"/>
      <c r="AR30" s="86"/>
      <c r="AS30" s="87"/>
      <c r="AT30" s="87"/>
      <c r="AU30" s="87"/>
      <c r="AV30" s="87"/>
      <c r="AW30" s="88"/>
      <c r="AX30" s="53"/>
    </row>
    <row r="31" spans="1:50" s="9" customFormat="1" ht="23.25">
      <c r="A31" s="222">
        <v>7</v>
      </c>
      <c r="B31" s="224" t="s">
        <v>55</v>
      </c>
      <c r="C31" s="253">
        <f t="shared" si="13"/>
        <v>30</v>
      </c>
      <c r="D31" s="176">
        <f t="shared" si="7"/>
        <v>15</v>
      </c>
      <c r="E31" s="150">
        <f t="shared" si="7"/>
        <v>15</v>
      </c>
      <c r="F31" s="150">
        <f t="shared" si="7"/>
        <v>0</v>
      </c>
      <c r="G31" s="150">
        <f t="shared" si="7"/>
        <v>0</v>
      </c>
      <c r="H31" s="177">
        <f t="shared" si="7"/>
        <v>0</v>
      </c>
      <c r="I31" s="64"/>
      <c r="J31" s="89"/>
      <c r="K31" s="89"/>
      <c r="L31" s="56"/>
      <c r="M31" s="56"/>
      <c r="N31" s="79"/>
      <c r="O31" s="80"/>
      <c r="P31" s="86">
        <v>15</v>
      </c>
      <c r="Q31" s="87">
        <v>15</v>
      </c>
      <c r="R31" s="87"/>
      <c r="S31" s="87"/>
      <c r="T31" s="87"/>
      <c r="U31" s="88" t="s">
        <v>25</v>
      </c>
      <c r="V31" s="61">
        <v>3</v>
      </c>
      <c r="W31" s="86"/>
      <c r="X31" s="87"/>
      <c r="Y31" s="87"/>
      <c r="Z31" s="87"/>
      <c r="AA31" s="87"/>
      <c r="AB31" s="88"/>
      <c r="AC31" s="61"/>
      <c r="AD31" s="86"/>
      <c r="AE31" s="87"/>
      <c r="AF31" s="87"/>
      <c r="AG31" s="87"/>
      <c r="AH31" s="87"/>
      <c r="AI31" s="88"/>
      <c r="AJ31" s="61"/>
      <c r="AK31" s="86"/>
      <c r="AL31" s="87"/>
      <c r="AM31" s="87"/>
      <c r="AN31" s="87"/>
      <c r="AO31" s="87"/>
      <c r="AP31" s="88"/>
      <c r="AQ31" s="61"/>
      <c r="AR31" s="86"/>
      <c r="AS31" s="87"/>
      <c r="AT31" s="87"/>
      <c r="AU31" s="87"/>
      <c r="AV31" s="87"/>
      <c r="AW31" s="88"/>
      <c r="AX31" s="53"/>
    </row>
    <row r="32" spans="1:50" s="9" customFormat="1" ht="23.25">
      <c r="A32" s="222">
        <v>8</v>
      </c>
      <c r="B32" s="175" t="s">
        <v>54</v>
      </c>
      <c r="C32" s="253">
        <f t="shared" si="13"/>
        <v>30</v>
      </c>
      <c r="D32" s="176">
        <f t="shared" si="7"/>
        <v>0</v>
      </c>
      <c r="E32" s="150">
        <f t="shared" si="7"/>
        <v>30</v>
      </c>
      <c r="F32" s="150">
        <f t="shared" si="7"/>
        <v>0</v>
      </c>
      <c r="G32" s="150">
        <f t="shared" si="7"/>
        <v>0</v>
      </c>
      <c r="H32" s="177">
        <f t="shared" si="7"/>
        <v>0</v>
      </c>
      <c r="I32" s="55"/>
      <c r="J32" s="56"/>
      <c r="K32" s="56"/>
      <c r="L32" s="89"/>
      <c r="M32" s="89"/>
      <c r="N32" s="90"/>
      <c r="O32" s="225"/>
      <c r="P32" s="84"/>
      <c r="Q32" s="59">
        <v>30</v>
      </c>
      <c r="R32" s="59"/>
      <c r="S32" s="59"/>
      <c r="T32" s="59"/>
      <c r="U32" s="92" t="s">
        <v>25</v>
      </c>
      <c r="V32" s="93">
        <v>2</v>
      </c>
      <c r="W32" s="84"/>
      <c r="X32" s="59"/>
      <c r="Y32" s="59"/>
      <c r="Z32" s="59"/>
      <c r="AA32" s="59"/>
      <c r="AB32" s="92"/>
      <c r="AC32" s="93"/>
      <c r="AD32" s="84"/>
      <c r="AE32" s="59"/>
      <c r="AF32" s="59"/>
      <c r="AG32" s="59"/>
      <c r="AH32" s="59"/>
      <c r="AI32" s="92"/>
      <c r="AJ32" s="93"/>
      <c r="AK32" s="84"/>
      <c r="AL32" s="59"/>
      <c r="AM32" s="59"/>
      <c r="AN32" s="59"/>
      <c r="AO32" s="59"/>
      <c r="AP32" s="92"/>
      <c r="AQ32" s="93"/>
      <c r="AR32" s="84"/>
      <c r="AS32" s="59"/>
      <c r="AT32" s="59"/>
      <c r="AU32" s="59"/>
      <c r="AV32" s="59"/>
      <c r="AW32" s="92"/>
      <c r="AX32" s="226"/>
    </row>
    <row r="33" spans="1:50" s="9" customFormat="1" ht="23.25">
      <c r="A33" s="222">
        <v>9</v>
      </c>
      <c r="B33" s="175" t="s">
        <v>56</v>
      </c>
      <c r="C33" s="253">
        <f t="shared" si="13"/>
        <v>30</v>
      </c>
      <c r="D33" s="176">
        <f t="shared" si="7"/>
        <v>15</v>
      </c>
      <c r="E33" s="150">
        <f t="shared" si="7"/>
        <v>15</v>
      </c>
      <c r="F33" s="150">
        <f t="shared" si="7"/>
        <v>0</v>
      </c>
      <c r="G33" s="150">
        <f t="shared" si="7"/>
        <v>0</v>
      </c>
      <c r="H33" s="177">
        <f t="shared" si="7"/>
        <v>0</v>
      </c>
      <c r="I33" s="55"/>
      <c r="J33" s="56"/>
      <c r="K33" s="94"/>
      <c r="L33" s="89"/>
      <c r="M33" s="89"/>
      <c r="N33" s="90"/>
      <c r="O33" s="91"/>
      <c r="P33" s="84">
        <v>15</v>
      </c>
      <c r="Q33" s="59">
        <v>15</v>
      </c>
      <c r="R33" s="59"/>
      <c r="S33" s="59"/>
      <c r="T33" s="59"/>
      <c r="U33" s="92" t="s">
        <v>25</v>
      </c>
      <c r="V33" s="93">
        <v>2</v>
      </c>
      <c r="W33" s="84"/>
      <c r="X33" s="59"/>
      <c r="Y33" s="59"/>
      <c r="Z33" s="59"/>
      <c r="AA33" s="59"/>
      <c r="AB33" s="92"/>
      <c r="AC33" s="93"/>
      <c r="AD33" s="84"/>
      <c r="AE33" s="59"/>
      <c r="AF33" s="59"/>
      <c r="AG33" s="59"/>
      <c r="AH33" s="59"/>
      <c r="AI33" s="92"/>
      <c r="AJ33" s="93"/>
      <c r="AK33" s="84"/>
      <c r="AL33" s="59"/>
      <c r="AM33" s="59"/>
      <c r="AN33" s="59"/>
      <c r="AO33" s="59"/>
      <c r="AP33" s="92"/>
      <c r="AQ33" s="93"/>
      <c r="AR33" s="84"/>
      <c r="AS33" s="59"/>
      <c r="AT33" s="59"/>
      <c r="AU33" s="59"/>
      <c r="AV33" s="59"/>
      <c r="AW33" s="92"/>
      <c r="AX33" s="226"/>
    </row>
    <row r="34" spans="1:50" s="9" customFormat="1" ht="24" thickBot="1">
      <c r="A34" s="227">
        <v>10</v>
      </c>
      <c r="B34" s="180" t="s">
        <v>64</v>
      </c>
      <c r="C34" s="429">
        <f t="shared" si="13"/>
        <v>30</v>
      </c>
      <c r="D34" s="182">
        <f t="shared" si="7"/>
        <v>15</v>
      </c>
      <c r="E34" s="156">
        <f t="shared" si="7"/>
        <v>15</v>
      </c>
      <c r="F34" s="156">
        <f t="shared" si="7"/>
        <v>0</v>
      </c>
      <c r="G34" s="156">
        <f t="shared" si="7"/>
        <v>0</v>
      </c>
      <c r="H34" s="183">
        <f t="shared" si="7"/>
        <v>0</v>
      </c>
      <c r="I34" s="228"/>
      <c r="J34" s="229"/>
      <c r="K34" s="185"/>
      <c r="L34" s="185"/>
      <c r="M34" s="185"/>
      <c r="N34" s="230"/>
      <c r="O34" s="231"/>
      <c r="P34" s="232"/>
      <c r="Q34" s="189"/>
      <c r="R34" s="189"/>
      <c r="S34" s="189"/>
      <c r="T34" s="189"/>
      <c r="U34" s="233"/>
      <c r="V34" s="234"/>
      <c r="W34" s="232">
        <v>15</v>
      </c>
      <c r="X34" s="189">
        <v>15</v>
      </c>
      <c r="Y34" s="189"/>
      <c r="Z34" s="189"/>
      <c r="AA34" s="189"/>
      <c r="AB34" s="233" t="s">
        <v>25</v>
      </c>
      <c r="AC34" s="234">
        <v>2</v>
      </c>
      <c r="AD34" s="232"/>
      <c r="AE34" s="189"/>
      <c r="AF34" s="189"/>
      <c r="AG34" s="189"/>
      <c r="AH34" s="189"/>
      <c r="AI34" s="233"/>
      <c r="AJ34" s="234"/>
      <c r="AK34" s="232"/>
      <c r="AL34" s="189"/>
      <c r="AM34" s="189"/>
      <c r="AN34" s="189"/>
      <c r="AO34" s="189"/>
      <c r="AP34" s="233"/>
      <c r="AQ34" s="234"/>
      <c r="AR34" s="232"/>
      <c r="AS34" s="189"/>
      <c r="AT34" s="189"/>
      <c r="AU34" s="189"/>
      <c r="AV34" s="189"/>
      <c r="AW34" s="233"/>
      <c r="AX34" s="191"/>
    </row>
    <row r="35" s="9" customFormat="1" ht="19.5" thickBot="1"/>
    <row r="36" spans="1:50" s="9" customFormat="1" ht="23.25" thickBot="1">
      <c r="A36" s="159" t="s">
        <v>32</v>
      </c>
      <c r="B36" s="235" t="s">
        <v>33</v>
      </c>
      <c r="C36" s="161">
        <f>SUM(C37:C47)</f>
        <v>495</v>
      </c>
      <c r="D36" s="162">
        <f aca="true" t="shared" si="14" ref="D36:H47">I36+P36+W36+AD36+AK36+AR36</f>
        <v>195</v>
      </c>
      <c r="E36" s="163">
        <f t="shared" si="14"/>
        <v>225</v>
      </c>
      <c r="F36" s="163">
        <f t="shared" si="14"/>
        <v>75</v>
      </c>
      <c r="G36" s="163">
        <f t="shared" si="14"/>
        <v>0</v>
      </c>
      <c r="H36" s="164">
        <f t="shared" si="14"/>
        <v>0</v>
      </c>
      <c r="I36" s="165">
        <f>SUM(I37:I47)</f>
        <v>75</v>
      </c>
      <c r="J36" s="165">
        <f>SUM(J37:J47)</f>
        <v>75</v>
      </c>
      <c r="K36" s="165">
        <f>SUM(K37:K47)</f>
        <v>0</v>
      </c>
      <c r="L36" s="165">
        <f>SUM(L37:L47)</f>
        <v>0</v>
      </c>
      <c r="M36" s="165">
        <f>SUM(M37:M47)</f>
        <v>0</v>
      </c>
      <c r="N36" s="165">
        <f>COUNTIF(N37:N47,"E")</f>
        <v>2</v>
      </c>
      <c r="O36" s="236">
        <f aca="true" t="shared" si="15" ref="O36:T36">SUM(O37:O47)</f>
        <v>12</v>
      </c>
      <c r="P36" s="165">
        <f t="shared" si="15"/>
        <v>105</v>
      </c>
      <c r="Q36" s="165">
        <f t="shared" si="15"/>
        <v>135</v>
      </c>
      <c r="R36" s="165">
        <f t="shared" si="15"/>
        <v>0</v>
      </c>
      <c r="S36" s="165">
        <f t="shared" si="15"/>
        <v>0</v>
      </c>
      <c r="T36" s="165">
        <f t="shared" si="15"/>
        <v>0</v>
      </c>
      <c r="U36" s="165">
        <f>COUNTIF(U37:U47,"E")</f>
        <v>3</v>
      </c>
      <c r="V36" s="236">
        <f aca="true" t="shared" si="16" ref="V36:AA36">SUM(V37:V47)</f>
        <v>18</v>
      </c>
      <c r="W36" s="165">
        <f t="shared" si="16"/>
        <v>15</v>
      </c>
      <c r="X36" s="165">
        <f t="shared" si="16"/>
        <v>15</v>
      </c>
      <c r="Y36" s="165">
        <f t="shared" si="16"/>
        <v>0</v>
      </c>
      <c r="Z36" s="165">
        <f t="shared" si="16"/>
        <v>0</v>
      </c>
      <c r="AA36" s="165">
        <f t="shared" si="16"/>
        <v>0</v>
      </c>
      <c r="AB36" s="165">
        <f>COUNTIF(AB37:AB47,"E")</f>
        <v>0</v>
      </c>
      <c r="AC36" s="236">
        <f aca="true" t="shared" si="17" ref="AC36:AH36">SUM(AC37:AC47)</f>
        <v>2</v>
      </c>
      <c r="AD36" s="165">
        <f t="shared" si="17"/>
        <v>0</v>
      </c>
      <c r="AE36" s="165">
        <f t="shared" si="17"/>
        <v>0</v>
      </c>
      <c r="AF36" s="165">
        <f t="shared" si="17"/>
        <v>15</v>
      </c>
      <c r="AG36" s="165">
        <f t="shared" si="17"/>
        <v>0</v>
      </c>
      <c r="AH36" s="165">
        <f t="shared" si="17"/>
        <v>0</v>
      </c>
      <c r="AI36" s="165">
        <f>COUNTIF(AI37:AI47,"E")</f>
        <v>0</v>
      </c>
      <c r="AJ36" s="236">
        <f aca="true" t="shared" si="18" ref="AJ36:AO36">SUM(AJ37:AJ47)</f>
        <v>1</v>
      </c>
      <c r="AK36" s="165">
        <f t="shared" si="18"/>
        <v>0</v>
      </c>
      <c r="AL36" s="165">
        <f t="shared" si="18"/>
        <v>0</v>
      </c>
      <c r="AM36" s="165">
        <f t="shared" si="18"/>
        <v>30</v>
      </c>
      <c r="AN36" s="165">
        <f t="shared" si="18"/>
        <v>0</v>
      </c>
      <c r="AO36" s="165">
        <f t="shared" si="18"/>
        <v>0</v>
      </c>
      <c r="AP36" s="165">
        <f>COUNTIF(AP37:AP47,"E")</f>
        <v>0</v>
      </c>
      <c r="AQ36" s="236">
        <f aca="true" t="shared" si="19" ref="AQ36:AV36">SUM(AQ37:AQ47)</f>
        <v>2</v>
      </c>
      <c r="AR36" s="165">
        <f t="shared" si="19"/>
        <v>0</v>
      </c>
      <c r="AS36" s="165">
        <f t="shared" si="19"/>
        <v>0</v>
      </c>
      <c r="AT36" s="165">
        <f t="shared" si="19"/>
        <v>30</v>
      </c>
      <c r="AU36" s="165">
        <f t="shared" si="19"/>
        <v>0</v>
      </c>
      <c r="AV36" s="165">
        <f t="shared" si="19"/>
        <v>0</v>
      </c>
      <c r="AW36" s="237">
        <f>COUNTIF(AW37:AW47,"E")</f>
        <v>0</v>
      </c>
      <c r="AX36" s="236">
        <f>SUM(AX37:AX47)</f>
        <v>2</v>
      </c>
    </row>
    <row r="37" spans="1:50" s="9" customFormat="1" ht="23.25">
      <c r="A37" s="238">
        <v>1</v>
      </c>
      <c r="B37" s="224" t="s">
        <v>57</v>
      </c>
      <c r="C37" s="259">
        <f>SUM(D37:H37)</f>
        <v>30</v>
      </c>
      <c r="D37" s="176">
        <f t="shared" si="14"/>
        <v>15</v>
      </c>
      <c r="E37" s="150">
        <f t="shared" si="14"/>
        <v>15</v>
      </c>
      <c r="F37" s="150">
        <f t="shared" si="14"/>
        <v>0</v>
      </c>
      <c r="G37" s="150">
        <f t="shared" si="14"/>
        <v>0</v>
      </c>
      <c r="H37" s="177">
        <f t="shared" si="14"/>
        <v>0</v>
      </c>
      <c r="I37" s="64">
        <v>15</v>
      </c>
      <c r="J37" s="94">
        <v>15</v>
      </c>
      <c r="K37" s="94"/>
      <c r="L37" s="74"/>
      <c r="M37" s="172"/>
      <c r="N37" s="172" t="s">
        <v>25</v>
      </c>
      <c r="O37" s="72">
        <v>2</v>
      </c>
      <c r="P37" s="111"/>
      <c r="Q37" s="87"/>
      <c r="R37" s="87"/>
      <c r="S37" s="87"/>
      <c r="T37" s="87"/>
      <c r="U37" s="107"/>
      <c r="V37" s="72"/>
      <c r="W37" s="111"/>
      <c r="X37" s="87"/>
      <c r="Y37" s="87"/>
      <c r="Z37" s="87"/>
      <c r="AA37" s="87"/>
      <c r="AB37" s="88"/>
      <c r="AC37" s="112"/>
      <c r="AD37" s="86"/>
      <c r="AE37" s="87"/>
      <c r="AF37" s="87"/>
      <c r="AG37" s="87"/>
      <c r="AH37" s="87"/>
      <c r="AI37" s="88"/>
      <c r="AJ37" s="112"/>
      <c r="AK37" s="86"/>
      <c r="AL37" s="87"/>
      <c r="AM37" s="87"/>
      <c r="AN37" s="87"/>
      <c r="AO37" s="87"/>
      <c r="AP37" s="88"/>
      <c r="AQ37" s="72"/>
      <c r="AR37" s="111"/>
      <c r="AS37" s="87"/>
      <c r="AT37" s="87"/>
      <c r="AU37" s="87"/>
      <c r="AV37" s="87"/>
      <c r="AW37" s="88"/>
      <c r="AX37" s="71"/>
    </row>
    <row r="38" spans="1:50" s="9" customFormat="1" ht="23.25">
      <c r="A38" s="222">
        <v>2</v>
      </c>
      <c r="B38" s="175" t="s">
        <v>124</v>
      </c>
      <c r="C38" s="253">
        <f aca="true" t="shared" si="20" ref="C38:C47">SUM(D38:H38)</f>
        <v>60</v>
      </c>
      <c r="D38" s="176">
        <f t="shared" si="14"/>
        <v>30</v>
      </c>
      <c r="E38" s="150">
        <f t="shared" si="14"/>
        <v>30</v>
      </c>
      <c r="F38" s="150">
        <f t="shared" si="14"/>
        <v>0</v>
      </c>
      <c r="G38" s="150">
        <f t="shared" si="14"/>
        <v>0</v>
      </c>
      <c r="H38" s="177">
        <f t="shared" si="14"/>
        <v>0</v>
      </c>
      <c r="I38" s="55">
        <v>30</v>
      </c>
      <c r="J38" s="56">
        <v>30</v>
      </c>
      <c r="K38" s="56"/>
      <c r="L38" s="94"/>
      <c r="M38" s="94"/>
      <c r="N38" s="100" t="s">
        <v>68</v>
      </c>
      <c r="O38" s="63">
        <v>5</v>
      </c>
      <c r="P38" s="101"/>
      <c r="Q38" s="76"/>
      <c r="R38" s="76"/>
      <c r="S38" s="76"/>
      <c r="T38" s="76"/>
      <c r="U38" s="77"/>
      <c r="V38" s="63"/>
      <c r="W38" s="101"/>
      <c r="X38" s="76"/>
      <c r="Y38" s="76"/>
      <c r="Z38" s="76"/>
      <c r="AA38" s="76"/>
      <c r="AB38" s="77"/>
      <c r="AC38" s="78"/>
      <c r="AD38" s="75"/>
      <c r="AE38" s="76"/>
      <c r="AF38" s="76"/>
      <c r="AG38" s="76"/>
      <c r="AH38" s="76"/>
      <c r="AI38" s="88"/>
      <c r="AJ38" s="78"/>
      <c r="AK38" s="75"/>
      <c r="AL38" s="76"/>
      <c r="AM38" s="76"/>
      <c r="AN38" s="76"/>
      <c r="AO38" s="76"/>
      <c r="AP38" s="88"/>
      <c r="AQ38" s="63"/>
      <c r="AR38" s="101"/>
      <c r="AS38" s="76"/>
      <c r="AT38" s="76"/>
      <c r="AU38" s="76"/>
      <c r="AV38" s="76"/>
      <c r="AW38" s="100"/>
      <c r="AX38" s="62"/>
    </row>
    <row r="39" spans="1:50" s="9" customFormat="1" ht="23.25">
      <c r="A39" s="238">
        <v>3</v>
      </c>
      <c r="B39" s="224" t="s">
        <v>58</v>
      </c>
      <c r="C39" s="253">
        <f t="shared" si="20"/>
        <v>60</v>
      </c>
      <c r="D39" s="176">
        <f t="shared" si="14"/>
        <v>30</v>
      </c>
      <c r="E39" s="150">
        <f t="shared" si="14"/>
        <v>30</v>
      </c>
      <c r="F39" s="150">
        <f t="shared" si="14"/>
        <v>0</v>
      </c>
      <c r="G39" s="150">
        <f t="shared" si="14"/>
        <v>0</v>
      </c>
      <c r="H39" s="177">
        <f t="shared" si="14"/>
        <v>0</v>
      </c>
      <c r="I39" s="64">
        <v>30</v>
      </c>
      <c r="J39" s="74">
        <v>30</v>
      </c>
      <c r="K39" s="74"/>
      <c r="L39" s="56"/>
      <c r="M39" s="56"/>
      <c r="N39" s="82" t="s">
        <v>68</v>
      </c>
      <c r="O39" s="102">
        <v>5</v>
      </c>
      <c r="P39" s="58"/>
      <c r="Q39" s="59"/>
      <c r="R39" s="59"/>
      <c r="S39" s="59"/>
      <c r="T39" s="59"/>
      <c r="U39" s="85"/>
      <c r="V39" s="54"/>
      <c r="W39" s="58"/>
      <c r="X39" s="59"/>
      <c r="Y39" s="59"/>
      <c r="Z39" s="59"/>
      <c r="AA39" s="59"/>
      <c r="AB39" s="85"/>
      <c r="AC39" s="61"/>
      <c r="AD39" s="84"/>
      <c r="AE39" s="59"/>
      <c r="AF39" s="59"/>
      <c r="AG39" s="59"/>
      <c r="AH39" s="59"/>
      <c r="AI39" s="85"/>
      <c r="AJ39" s="61"/>
      <c r="AK39" s="84"/>
      <c r="AL39" s="59"/>
      <c r="AM39" s="59"/>
      <c r="AN39" s="59"/>
      <c r="AO39" s="59"/>
      <c r="AP39" s="85"/>
      <c r="AQ39" s="54"/>
      <c r="AR39" s="58"/>
      <c r="AS39" s="59"/>
      <c r="AT39" s="59"/>
      <c r="AU39" s="59"/>
      <c r="AV39" s="59"/>
      <c r="AW39" s="79"/>
      <c r="AX39" s="53"/>
    </row>
    <row r="40" spans="1:90" s="106" customFormat="1" ht="23.25">
      <c r="A40" s="222">
        <v>4</v>
      </c>
      <c r="B40" s="175" t="s">
        <v>59</v>
      </c>
      <c r="C40" s="253">
        <f t="shared" si="20"/>
        <v>45</v>
      </c>
      <c r="D40" s="176">
        <f t="shared" si="14"/>
        <v>15</v>
      </c>
      <c r="E40" s="150">
        <f t="shared" si="14"/>
        <v>30</v>
      </c>
      <c r="F40" s="150">
        <f t="shared" si="14"/>
        <v>0</v>
      </c>
      <c r="G40" s="150">
        <f t="shared" si="14"/>
        <v>0</v>
      </c>
      <c r="H40" s="177">
        <f t="shared" si="14"/>
        <v>0</v>
      </c>
      <c r="I40" s="55"/>
      <c r="J40" s="56"/>
      <c r="K40" s="56"/>
      <c r="L40" s="56"/>
      <c r="M40" s="56"/>
      <c r="N40" s="82"/>
      <c r="O40" s="102"/>
      <c r="P40" s="55">
        <v>15</v>
      </c>
      <c r="Q40" s="56">
        <v>30</v>
      </c>
      <c r="R40" s="56"/>
      <c r="S40" s="94"/>
      <c r="T40" s="94"/>
      <c r="U40" s="100" t="s">
        <v>68</v>
      </c>
      <c r="V40" s="103">
        <v>4</v>
      </c>
      <c r="W40" s="64"/>
      <c r="X40" s="94"/>
      <c r="Y40" s="94"/>
      <c r="Z40" s="94"/>
      <c r="AA40" s="94"/>
      <c r="AB40" s="100"/>
      <c r="AC40" s="104"/>
      <c r="AD40" s="105"/>
      <c r="AE40" s="94"/>
      <c r="AF40" s="94"/>
      <c r="AG40" s="94"/>
      <c r="AH40" s="94"/>
      <c r="AI40" s="100"/>
      <c r="AJ40" s="104"/>
      <c r="AK40" s="105"/>
      <c r="AL40" s="94"/>
      <c r="AM40" s="94"/>
      <c r="AN40" s="94"/>
      <c r="AO40" s="94"/>
      <c r="AP40" s="100"/>
      <c r="AQ40" s="103"/>
      <c r="AR40" s="64"/>
      <c r="AS40" s="94"/>
      <c r="AT40" s="94"/>
      <c r="AU40" s="94"/>
      <c r="AV40" s="94"/>
      <c r="AW40" s="100"/>
      <c r="AX40" s="23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</row>
    <row r="41" spans="1:90" s="106" customFormat="1" ht="23.25">
      <c r="A41" s="238">
        <v>5</v>
      </c>
      <c r="B41" s="167" t="s">
        <v>60</v>
      </c>
      <c r="C41" s="253">
        <f t="shared" si="20"/>
        <v>60</v>
      </c>
      <c r="D41" s="176">
        <f t="shared" si="14"/>
        <v>30</v>
      </c>
      <c r="E41" s="150">
        <f t="shared" si="14"/>
        <v>30</v>
      </c>
      <c r="F41" s="150">
        <f t="shared" si="14"/>
        <v>0</v>
      </c>
      <c r="G41" s="150">
        <f t="shared" si="14"/>
        <v>0</v>
      </c>
      <c r="H41" s="177">
        <f t="shared" si="14"/>
        <v>0</v>
      </c>
      <c r="I41" s="73"/>
      <c r="J41" s="74"/>
      <c r="K41" s="74"/>
      <c r="L41" s="74"/>
      <c r="M41" s="74"/>
      <c r="N41" s="107"/>
      <c r="O41" s="108"/>
      <c r="P41" s="73">
        <v>30</v>
      </c>
      <c r="Q41" s="74">
        <v>30</v>
      </c>
      <c r="R41" s="56"/>
      <c r="S41" s="56"/>
      <c r="T41" s="56"/>
      <c r="U41" s="82" t="s">
        <v>68</v>
      </c>
      <c r="V41" s="102">
        <v>4</v>
      </c>
      <c r="W41" s="55"/>
      <c r="X41" s="56"/>
      <c r="Y41" s="56"/>
      <c r="Z41" s="56"/>
      <c r="AA41" s="56"/>
      <c r="AB41" s="82"/>
      <c r="AC41" s="83"/>
      <c r="AD41" s="81"/>
      <c r="AE41" s="56"/>
      <c r="AF41" s="56"/>
      <c r="AG41" s="56"/>
      <c r="AH41" s="56"/>
      <c r="AI41" s="82"/>
      <c r="AJ41" s="83"/>
      <c r="AK41" s="81"/>
      <c r="AL41" s="56"/>
      <c r="AM41" s="56"/>
      <c r="AN41" s="56"/>
      <c r="AO41" s="56"/>
      <c r="AP41" s="82"/>
      <c r="AQ41" s="102"/>
      <c r="AR41" s="55"/>
      <c r="AS41" s="56"/>
      <c r="AT41" s="56"/>
      <c r="AU41" s="56"/>
      <c r="AV41" s="56"/>
      <c r="AW41" s="82"/>
      <c r="AX41" s="178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</row>
    <row r="42" spans="1:90" s="106" customFormat="1" ht="23.25">
      <c r="A42" s="222">
        <v>6</v>
      </c>
      <c r="B42" s="175" t="s">
        <v>61</v>
      </c>
      <c r="C42" s="253">
        <f t="shared" si="20"/>
        <v>45</v>
      </c>
      <c r="D42" s="176">
        <f t="shared" si="14"/>
        <v>15</v>
      </c>
      <c r="E42" s="150">
        <f t="shared" si="14"/>
        <v>30</v>
      </c>
      <c r="F42" s="150">
        <f t="shared" si="14"/>
        <v>0</v>
      </c>
      <c r="G42" s="150">
        <f t="shared" si="14"/>
        <v>0</v>
      </c>
      <c r="H42" s="177">
        <f t="shared" si="14"/>
        <v>0</v>
      </c>
      <c r="I42" s="55"/>
      <c r="J42" s="94"/>
      <c r="K42" s="94"/>
      <c r="L42" s="94"/>
      <c r="M42" s="94"/>
      <c r="N42" s="100"/>
      <c r="O42" s="103"/>
      <c r="P42" s="64">
        <v>15</v>
      </c>
      <c r="Q42" s="94">
        <v>30</v>
      </c>
      <c r="R42" s="94"/>
      <c r="S42" s="94"/>
      <c r="T42" s="94"/>
      <c r="U42" s="100" t="s">
        <v>68</v>
      </c>
      <c r="V42" s="103">
        <v>4</v>
      </c>
      <c r="W42" s="64"/>
      <c r="X42" s="94"/>
      <c r="Y42" s="94"/>
      <c r="Z42" s="94"/>
      <c r="AA42" s="94"/>
      <c r="AB42" s="82"/>
      <c r="AC42" s="104"/>
      <c r="AD42" s="105"/>
      <c r="AE42" s="94"/>
      <c r="AF42" s="94"/>
      <c r="AG42" s="94"/>
      <c r="AH42" s="94"/>
      <c r="AI42" s="100"/>
      <c r="AJ42" s="104"/>
      <c r="AK42" s="105"/>
      <c r="AL42" s="94"/>
      <c r="AM42" s="94"/>
      <c r="AN42" s="94"/>
      <c r="AO42" s="94"/>
      <c r="AP42" s="100"/>
      <c r="AQ42" s="103"/>
      <c r="AR42" s="64"/>
      <c r="AS42" s="94"/>
      <c r="AT42" s="94"/>
      <c r="AU42" s="94"/>
      <c r="AV42" s="56"/>
      <c r="AW42" s="57"/>
      <c r="AX42" s="240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</row>
    <row r="43" spans="1:90" s="106" customFormat="1" ht="23.25">
      <c r="A43" s="238">
        <v>7</v>
      </c>
      <c r="B43" s="175" t="s">
        <v>62</v>
      </c>
      <c r="C43" s="253">
        <f t="shared" si="20"/>
        <v>30</v>
      </c>
      <c r="D43" s="176">
        <f t="shared" si="14"/>
        <v>15</v>
      </c>
      <c r="E43" s="150">
        <f t="shared" si="14"/>
        <v>15</v>
      </c>
      <c r="F43" s="150">
        <f t="shared" si="14"/>
        <v>0</v>
      </c>
      <c r="G43" s="150">
        <f t="shared" si="14"/>
        <v>0</v>
      </c>
      <c r="H43" s="177">
        <f t="shared" si="14"/>
        <v>0</v>
      </c>
      <c r="I43" s="55"/>
      <c r="J43" s="56"/>
      <c r="K43" s="56"/>
      <c r="L43" s="56"/>
      <c r="M43" s="56"/>
      <c r="N43" s="82"/>
      <c r="O43" s="102"/>
      <c r="P43" s="55">
        <v>15</v>
      </c>
      <c r="Q43" s="56">
        <v>15</v>
      </c>
      <c r="R43" s="56"/>
      <c r="S43" s="56"/>
      <c r="T43" s="56"/>
      <c r="U43" s="82" t="s">
        <v>25</v>
      </c>
      <c r="V43" s="102">
        <v>2</v>
      </c>
      <c r="W43" s="55"/>
      <c r="X43" s="56"/>
      <c r="Y43" s="56"/>
      <c r="Z43" s="56"/>
      <c r="AA43" s="56"/>
      <c r="AB43" s="82"/>
      <c r="AC43" s="83"/>
      <c r="AD43" s="81"/>
      <c r="AE43" s="56"/>
      <c r="AF43" s="56"/>
      <c r="AG43" s="56"/>
      <c r="AH43" s="56"/>
      <c r="AI43" s="82"/>
      <c r="AJ43" s="83"/>
      <c r="AK43" s="81"/>
      <c r="AL43" s="56"/>
      <c r="AM43" s="56"/>
      <c r="AN43" s="56"/>
      <c r="AO43" s="56"/>
      <c r="AP43" s="82"/>
      <c r="AQ43" s="102"/>
      <c r="AR43" s="55"/>
      <c r="AS43" s="56"/>
      <c r="AT43" s="56"/>
      <c r="AU43" s="56"/>
      <c r="AV43" s="56"/>
      <c r="AW43" s="57"/>
      <c r="AX43" s="178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</row>
    <row r="44" spans="1:90" s="106" customFormat="1" ht="21.75" customHeight="1">
      <c r="A44" s="222">
        <v>8</v>
      </c>
      <c r="B44" s="224" t="s">
        <v>63</v>
      </c>
      <c r="C44" s="253">
        <f t="shared" si="20"/>
        <v>30</v>
      </c>
      <c r="D44" s="176">
        <f t="shared" si="14"/>
        <v>15</v>
      </c>
      <c r="E44" s="150">
        <f t="shared" si="14"/>
        <v>15</v>
      </c>
      <c r="F44" s="150">
        <f t="shared" si="14"/>
        <v>0</v>
      </c>
      <c r="G44" s="150">
        <f t="shared" si="14"/>
        <v>0</v>
      </c>
      <c r="H44" s="177">
        <f t="shared" si="14"/>
        <v>0</v>
      </c>
      <c r="I44" s="64"/>
      <c r="J44" s="89"/>
      <c r="K44" s="56"/>
      <c r="L44" s="56"/>
      <c r="M44" s="56"/>
      <c r="N44" s="57"/>
      <c r="O44" s="102"/>
      <c r="P44" s="55">
        <v>15</v>
      </c>
      <c r="Q44" s="56">
        <v>15</v>
      </c>
      <c r="R44" s="56"/>
      <c r="S44" s="94"/>
      <c r="T44" s="94"/>
      <c r="U44" s="100" t="s">
        <v>25</v>
      </c>
      <c r="V44" s="103">
        <v>2</v>
      </c>
      <c r="W44" s="64"/>
      <c r="X44" s="94"/>
      <c r="Y44" s="94"/>
      <c r="Z44" s="94"/>
      <c r="AA44" s="94"/>
      <c r="AB44" s="100"/>
      <c r="AC44" s="104"/>
      <c r="AD44" s="105"/>
      <c r="AE44" s="94"/>
      <c r="AF44" s="94"/>
      <c r="AG44" s="94"/>
      <c r="AH44" s="94"/>
      <c r="AI44" s="100"/>
      <c r="AJ44" s="104"/>
      <c r="AK44" s="105"/>
      <c r="AL44" s="94"/>
      <c r="AM44" s="94"/>
      <c r="AN44" s="94"/>
      <c r="AO44" s="94"/>
      <c r="AP44" s="100"/>
      <c r="AQ44" s="103"/>
      <c r="AR44" s="64"/>
      <c r="AS44" s="94"/>
      <c r="AT44" s="94"/>
      <c r="AU44" s="94"/>
      <c r="AV44" s="56"/>
      <c r="AW44" s="57"/>
      <c r="AX44" s="23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</row>
    <row r="45" spans="1:90" s="106" customFormat="1" ht="23.25">
      <c r="A45" s="238">
        <v>9</v>
      </c>
      <c r="B45" s="175" t="s">
        <v>136</v>
      </c>
      <c r="C45" s="253">
        <f t="shared" si="20"/>
        <v>30</v>
      </c>
      <c r="D45" s="176">
        <f t="shared" si="14"/>
        <v>15</v>
      </c>
      <c r="E45" s="150">
        <f t="shared" si="14"/>
        <v>15</v>
      </c>
      <c r="F45" s="150">
        <f t="shared" si="14"/>
        <v>0</v>
      </c>
      <c r="G45" s="150">
        <f t="shared" si="14"/>
        <v>0</v>
      </c>
      <c r="H45" s="177">
        <f t="shared" si="14"/>
        <v>0</v>
      </c>
      <c r="I45" s="55"/>
      <c r="J45" s="56"/>
      <c r="K45" s="56"/>
      <c r="L45" s="56"/>
      <c r="M45" s="56"/>
      <c r="N45" s="57"/>
      <c r="O45" s="102"/>
      <c r="P45" s="55">
        <v>15</v>
      </c>
      <c r="Q45" s="56">
        <v>15</v>
      </c>
      <c r="R45" s="56"/>
      <c r="S45" s="56"/>
      <c r="T45" s="56"/>
      <c r="U45" s="82" t="s">
        <v>25</v>
      </c>
      <c r="V45" s="102">
        <v>2</v>
      </c>
      <c r="W45" s="55"/>
      <c r="X45" s="56"/>
      <c r="Y45" s="56"/>
      <c r="Z45" s="56"/>
      <c r="AA45" s="56"/>
      <c r="AB45" s="82"/>
      <c r="AC45" s="83"/>
      <c r="AD45" s="81"/>
      <c r="AE45" s="56"/>
      <c r="AF45" s="56"/>
      <c r="AG45" s="56"/>
      <c r="AH45" s="56"/>
      <c r="AI45" s="82"/>
      <c r="AJ45" s="83"/>
      <c r="AK45" s="81"/>
      <c r="AL45" s="56"/>
      <c r="AM45" s="56"/>
      <c r="AN45" s="56"/>
      <c r="AO45" s="56"/>
      <c r="AP45" s="82"/>
      <c r="AQ45" s="102"/>
      <c r="AR45" s="55"/>
      <c r="AS45" s="56"/>
      <c r="AT45" s="56"/>
      <c r="AU45" s="56"/>
      <c r="AV45" s="56"/>
      <c r="AW45" s="82"/>
      <c r="AX45" s="178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</row>
    <row r="46" spans="1:90" s="106" customFormat="1" ht="23.25">
      <c r="A46" s="222">
        <v>10</v>
      </c>
      <c r="B46" s="175" t="s">
        <v>65</v>
      </c>
      <c r="C46" s="253">
        <f t="shared" si="20"/>
        <v>30</v>
      </c>
      <c r="D46" s="176">
        <f t="shared" si="14"/>
        <v>15</v>
      </c>
      <c r="E46" s="150">
        <f t="shared" si="14"/>
        <v>15</v>
      </c>
      <c r="F46" s="150">
        <f t="shared" si="14"/>
        <v>0</v>
      </c>
      <c r="G46" s="150">
        <f t="shared" si="14"/>
        <v>0</v>
      </c>
      <c r="H46" s="177">
        <f t="shared" si="14"/>
        <v>0</v>
      </c>
      <c r="I46" s="55"/>
      <c r="J46" s="56"/>
      <c r="K46" s="56"/>
      <c r="L46" s="56"/>
      <c r="M46" s="56"/>
      <c r="N46" s="82"/>
      <c r="O46" s="102"/>
      <c r="P46" s="55"/>
      <c r="Q46" s="56"/>
      <c r="R46" s="56"/>
      <c r="S46" s="56"/>
      <c r="T46" s="56"/>
      <c r="U46" s="82"/>
      <c r="V46" s="102"/>
      <c r="W46" s="55">
        <v>15</v>
      </c>
      <c r="X46" s="56">
        <v>15</v>
      </c>
      <c r="Y46" s="56"/>
      <c r="Z46" s="56"/>
      <c r="AA46" s="56"/>
      <c r="AB46" s="82" t="s">
        <v>25</v>
      </c>
      <c r="AC46" s="83">
        <v>2</v>
      </c>
      <c r="AD46" s="81"/>
      <c r="AE46" s="56"/>
      <c r="AF46" s="56"/>
      <c r="AG46" s="56"/>
      <c r="AH46" s="56"/>
      <c r="AI46" s="82"/>
      <c r="AJ46" s="83"/>
      <c r="AK46" s="81"/>
      <c r="AL46" s="56"/>
      <c r="AM46" s="56"/>
      <c r="AN46" s="56"/>
      <c r="AO46" s="56"/>
      <c r="AP46" s="82"/>
      <c r="AQ46" s="102"/>
      <c r="AR46" s="55"/>
      <c r="AS46" s="56"/>
      <c r="AT46" s="56"/>
      <c r="AU46" s="56"/>
      <c r="AV46" s="56"/>
      <c r="AW46" s="57"/>
      <c r="AX46" s="178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</row>
    <row r="47" spans="1:90" s="106" customFormat="1" ht="24" thickBot="1">
      <c r="A47" s="222">
        <v>11</v>
      </c>
      <c r="B47" s="180" t="s">
        <v>66</v>
      </c>
      <c r="C47" s="429">
        <f t="shared" si="20"/>
        <v>75</v>
      </c>
      <c r="D47" s="182">
        <f t="shared" si="14"/>
        <v>0</v>
      </c>
      <c r="E47" s="156">
        <f t="shared" si="14"/>
        <v>0</v>
      </c>
      <c r="F47" s="156">
        <f t="shared" si="14"/>
        <v>75</v>
      </c>
      <c r="G47" s="156">
        <f t="shared" si="14"/>
        <v>0</v>
      </c>
      <c r="H47" s="183">
        <f t="shared" si="14"/>
        <v>0</v>
      </c>
      <c r="I47" s="184"/>
      <c r="J47" s="185"/>
      <c r="K47" s="185"/>
      <c r="L47" s="185"/>
      <c r="M47" s="185"/>
      <c r="N47" s="244"/>
      <c r="O47" s="245"/>
      <c r="P47" s="184"/>
      <c r="Q47" s="185"/>
      <c r="R47" s="185"/>
      <c r="S47" s="185"/>
      <c r="T47" s="185"/>
      <c r="U47" s="244"/>
      <c r="V47" s="245"/>
      <c r="W47" s="184"/>
      <c r="X47" s="185"/>
      <c r="Y47" s="185"/>
      <c r="Z47" s="185"/>
      <c r="AA47" s="185"/>
      <c r="AB47" s="244"/>
      <c r="AC47" s="246"/>
      <c r="AD47" s="247"/>
      <c r="AE47" s="229"/>
      <c r="AF47" s="229">
        <v>15</v>
      </c>
      <c r="AG47" s="229"/>
      <c r="AH47" s="229"/>
      <c r="AI47" s="248" t="s">
        <v>25</v>
      </c>
      <c r="AJ47" s="249">
        <v>1</v>
      </c>
      <c r="AK47" s="247"/>
      <c r="AL47" s="229"/>
      <c r="AM47" s="229">
        <v>30</v>
      </c>
      <c r="AN47" s="229"/>
      <c r="AO47" s="229"/>
      <c r="AP47" s="248" t="s">
        <v>25</v>
      </c>
      <c r="AQ47" s="250">
        <v>2</v>
      </c>
      <c r="AR47" s="228"/>
      <c r="AS47" s="229"/>
      <c r="AT47" s="229">
        <v>30</v>
      </c>
      <c r="AU47" s="229"/>
      <c r="AV47" s="185"/>
      <c r="AW47" s="186" t="s">
        <v>25</v>
      </c>
      <c r="AX47" s="251">
        <v>2</v>
      </c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</row>
    <row r="48" spans="1:62" s="106" customFormat="1" ht="19.5" thickBo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</row>
    <row r="49" spans="1:50" s="9" customFormat="1" ht="22.5">
      <c r="A49" s="159" t="s">
        <v>245</v>
      </c>
      <c r="B49" s="235" t="s">
        <v>174</v>
      </c>
      <c r="C49" s="259">
        <f>SUM(C50:C68)</f>
        <v>660</v>
      </c>
      <c r="D49" s="163">
        <f aca="true" t="shared" si="21" ref="D49:H64">I49+P49+W49+AD49+AK49+AR49</f>
        <v>135</v>
      </c>
      <c r="E49" s="163">
        <f t="shared" si="21"/>
        <v>450</v>
      </c>
      <c r="F49" s="163">
        <f t="shared" si="21"/>
        <v>0</v>
      </c>
      <c r="G49" s="163">
        <f t="shared" si="21"/>
        <v>75</v>
      </c>
      <c r="H49" s="164">
        <f t="shared" si="21"/>
        <v>0</v>
      </c>
      <c r="I49" s="165">
        <f>SUM(I50:I68)</f>
        <v>0</v>
      </c>
      <c r="J49" s="165">
        <f>SUM(J50:J68)</f>
        <v>0</v>
      </c>
      <c r="K49" s="165">
        <f>SUM(K50:K68)</f>
        <v>0</v>
      </c>
      <c r="L49" s="165">
        <f>SUM(L50:L68)</f>
        <v>0</v>
      </c>
      <c r="M49" s="165">
        <f>SUM(M50:M68)</f>
        <v>0</v>
      </c>
      <c r="N49" s="165">
        <f>COUNTIF(N50:N68,"E")</f>
        <v>0</v>
      </c>
      <c r="O49" s="236">
        <f aca="true" t="shared" si="22" ref="O49:T49">SUM(O50:O68)</f>
        <v>0</v>
      </c>
      <c r="P49" s="165">
        <f t="shared" si="22"/>
        <v>0</v>
      </c>
      <c r="Q49" s="165">
        <f t="shared" si="22"/>
        <v>0</v>
      </c>
      <c r="R49" s="165">
        <f t="shared" si="22"/>
        <v>0</v>
      </c>
      <c r="S49" s="165">
        <f t="shared" si="22"/>
        <v>0</v>
      </c>
      <c r="T49" s="165">
        <f t="shared" si="22"/>
        <v>0</v>
      </c>
      <c r="U49" s="165">
        <f>COUNTIF(U50:U68,"E")</f>
        <v>0</v>
      </c>
      <c r="V49" s="236">
        <f aca="true" t="shared" si="23" ref="V49:AA49">SUM(V50:V68)</f>
        <v>0</v>
      </c>
      <c r="W49" s="165">
        <f t="shared" si="23"/>
        <v>30</v>
      </c>
      <c r="X49" s="165">
        <f t="shared" si="23"/>
        <v>90</v>
      </c>
      <c r="Y49" s="165">
        <f t="shared" si="23"/>
        <v>0</v>
      </c>
      <c r="Z49" s="165">
        <f t="shared" si="23"/>
        <v>15</v>
      </c>
      <c r="AA49" s="165">
        <f t="shared" si="23"/>
        <v>0</v>
      </c>
      <c r="AB49" s="165">
        <f>COUNTIF(AB50:AB68,"E")</f>
        <v>2</v>
      </c>
      <c r="AC49" s="236">
        <f aca="true" t="shared" si="24" ref="AC49:AH49">SUM(AC50:AC68)</f>
        <v>13</v>
      </c>
      <c r="AD49" s="165">
        <f t="shared" si="24"/>
        <v>45</v>
      </c>
      <c r="AE49" s="165">
        <f t="shared" si="24"/>
        <v>195</v>
      </c>
      <c r="AF49" s="165">
        <f t="shared" si="24"/>
        <v>0</v>
      </c>
      <c r="AG49" s="165">
        <f t="shared" si="24"/>
        <v>0</v>
      </c>
      <c r="AH49" s="165">
        <f t="shared" si="24"/>
        <v>0</v>
      </c>
      <c r="AI49" s="165">
        <f>COUNTIF(AI50:AI68,"E")</f>
        <v>2</v>
      </c>
      <c r="AJ49" s="236">
        <f aca="true" t="shared" si="25" ref="AJ49:AO49">SUM(AJ50:AJ68)</f>
        <v>16</v>
      </c>
      <c r="AK49" s="165">
        <f t="shared" si="25"/>
        <v>15</v>
      </c>
      <c r="AL49" s="165">
        <f t="shared" si="25"/>
        <v>75</v>
      </c>
      <c r="AM49" s="165">
        <f t="shared" si="25"/>
        <v>0</v>
      </c>
      <c r="AN49" s="165">
        <f t="shared" si="25"/>
        <v>60</v>
      </c>
      <c r="AO49" s="165">
        <f t="shared" si="25"/>
        <v>0</v>
      </c>
      <c r="AP49" s="165">
        <f>COUNTIF(AP50:AP68,"E")</f>
        <v>1</v>
      </c>
      <c r="AQ49" s="236">
        <v>17</v>
      </c>
      <c r="AR49" s="165">
        <f>SUM(AR50:AR68)</f>
        <v>45</v>
      </c>
      <c r="AS49" s="165">
        <f>SUM(AS50:AS68)</f>
        <v>90</v>
      </c>
      <c r="AT49" s="165">
        <f>SUM(AT50:AT68)</f>
        <v>0</v>
      </c>
      <c r="AU49" s="165">
        <f>SUM(AU50:AU68)</f>
        <v>0</v>
      </c>
      <c r="AV49" s="165">
        <f>SUM(AV50:AV68)</f>
        <v>0</v>
      </c>
      <c r="AW49" s="165">
        <f>COUNTIF(AW50:AW68,"E")</f>
        <v>1</v>
      </c>
      <c r="AX49" s="236">
        <v>9</v>
      </c>
    </row>
    <row r="50" spans="1:50" s="9" customFormat="1" ht="23.25">
      <c r="A50" s="222">
        <v>1</v>
      </c>
      <c r="B50" s="175" t="s">
        <v>82</v>
      </c>
      <c r="C50" s="421">
        <f>SUM(D50:H50)</f>
        <v>60</v>
      </c>
      <c r="D50" s="169">
        <f t="shared" si="21"/>
        <v>15</v>
      </c>
      <c r="E50" s="170">
        <f t="shared" si="21"/>
        <v>45</v>
      </c>
      <c r="F50" s="150">
        <f t="shared" si="21"/>
        <v>0</v>
      </c>
      <c r="G50" s="150">
        <f t="shared" si="21"/>
        <v>0</v>
      </c>
      <c r="H50" s="177">
        <f t="shared" si="21"/>
        <v>0</v>
      </c>
      <c r="I50" s="55"/>
      <c r="J50" s="56"/>
      <c r="K50" s="74"/>
      <c r="L50" s="74"/>
      <c r="M50" s="74"/>
      <c r="N50" s="107"/>
      <c r="O50" s="61"/>
      <c r="P50" s="84"/>
      <c r="Q50" s="59"/>
      <c r="R50" s="59"/>
      <c r="S50" s="59"/>
      <c r="T50" s="59"/>
      <c r="U50" s="85"/>
      <c r="V50" s="61"/>
      <c r="W50" s="81">
        <v>15</v>
      </c>
      <c r="X50" s="56">
        <v>45</v>
      </c>
      <c r="Y50" s="59"/>
      <c r="Z50" s="59"/>
      <c r="AA50" s="59"/>
      <c r="AB50" s="85" t="s">
        <v>68</v>
      </c>
      <c r="AC50" s="54">
        <v>6</v>
      </c>
      <c r="AD50" s="84"/>
      <c r="AE50" s="59"/>
      <c r="AF50" s="59"/>
      <c r="AG50" s="59"/>
      <c r="AH50" s="59"/>
      <c r="AI50" s="85"/>
      <c r="AJ50" s="61"/>
      <c r="AK50" s="84"/>
      <c r="AL50" s="59"/>
      <c r="AM50" s="59"/>
      <c r="AN50" s="59"/>
      <c r="AO50" s="59"/>
      <c r="AP50" s="85"/>
      <c r="AQ50" s="61"/>
      <c r="AR50" s="84"/>
      <c r="AS50" s="59"/>
      <c r="AT50" s="59"/>
      <c r="AU50" s="59"/>
      <c r="AV50" s="59"/>
      <c r="AW50" s="85"/>
      <c r="AX50" s="53"/>
    </row>
    <row r="51" spans="1:50" s="9" customFormat="1" ht="23.25">
      <c r="A51" s="238">
        <v>2</v>
      </c>
      <c r="B51" s="223" t="s">
        <v>83</v>
      </c>
      <c r="C51" s="421">
        <f aca="true" t="shared" si="26" ref="C51:C60">SUM(D51:H51)</f>
        <v>60</v>
      </c>
      <c r="D51" s="169">
        <f t="shared" si="21"/>
        <v>15</v>
      </c>
      <c r="E51" s="170">
        <f t="shared" si="21"/>
        <v>45</v>
      </c>
      <c r="F51" s="150">
        <f t="shared" si="21"/>
        <v>0</v>
      </c>
      <c r="G51" s="150">
        <f t="shared" si="21"/>
        <v>0</v>
      </c>
      <c r="H51" s="177">
        <f t="shared" si="21"/>
        <v>0</v>
      </c>
      <c r="I51" s="55"/>
      <c r="J51" s="56"/>
      <c r="K51" s="74"/>
      <c r="L51" s="74"/>
      <c r="M51" s="74"/>
      <c r="N51" s="107"/>
      <c r="O51" s="61"/>
      <c r="P51" s="86"/>
      <c r="Q51" s="87"/>
      <c r="R51" s="87"/>
      <c r="S51" s="87"/>
      <c r="T51" s="87"/>
      <c r="U51" s="88"/>
      <c r="V51" s="61"/>
      <c r="W51" s="304">
        <v>15</v>
      </c>
      <c r="X51" s="74">
        <v>45</v>
      </c>
      <c r="Y51" s="87"/>
      <c r="Z51" s="87"/>
      <c r="AA51" s="87"/>
      <c r="AB51" s="88" t="s">
        <v>68</v>
      </c>
      <c r="AC51" s="61">
        <v>6</v>
      </c>
      <c r="AD51" s="86"/>
      <c r="AE51" s="87"/>
      <c r="AF51" s="87"/>
      <c r="AG51" s="87"/>
      <c r="AH51" s="87"/>
      <c r="AI51" s="88"/>
      <c r="AJ51" s="61"/>
      <c r="AK51" s="86"/>
      <c r="AL51" s="87"/>
      <c r="AM51" s="87"/>
      <c r="AN51" s="87"/>
      <c r="AO51" s="87"/>
      <c r="AP51" s="88"/>
      <c r="AQ51" s="61"/>
      <c r="AR51" s="86"/>
      <c r="AS51" s="87"/>
      <c r="AT51" s="87"/>
      <c r="AU51" s="87"/>
      <c r="AV51" s="87"/>
      <c r="AW51" s="88"/>
      <c r="AX51" s="53"/>
    </row>
    <row r="52" spans="1:50" s="9" customFormat="1" ht="23.25">
      <c r="A52" s="222">
        <v>3</v>
      </c>
      <c r="B52" s="175" t="s">
        <v>84</v>
      </c>
      <c r="C52" s="421">
        <f t="shared" si="26"/>
        <v>15</v>
      </c>
      <c r="D52" s="169">
        <f t="shared" si="21"/>
        <v>0</v>
      </c>
      <c r="E52" s="170">
        <f t="shared" si="21"/>
        <v>15</v>
      </c>
      <c r="F52" s="150">
        <f t="shared" si="21"/>
        <v>0</v>
      </c>
      <c r="G52" s="150">
        <f t="shared" si="21"/>
        <v>0</v>
      </c>
      <c r="H52" s="177">
        <f t="shared" si="21"/>
        <v>0</v>
      </c>
      <c r="I52" s="55"/>
      <c r="J52" s="74"/>
      <c r="K52" s="74"/>
      <c r="L52" s="74"/>
      <c r="M52" s="74"/>
      <c r="N52" s="107"/>
      <c r="O52" s="276"/>
      <c r="P52" s="86"/>
      <c r="Q52" s="87"/>
      <c r="R52" s="87"/>
      <c r="S52" s="59"/>
      <c r="T52" s="59"/>
      <c r="U52" s="88"/>
      <c r="V52" s="276"/>
      <c r="W52" s="86"/>
      <c r="X52" s="87"/>
      <c r="Y52" s="87"/>
      <c r="Z52" s="87"/>
      <c r="AA52" s="87"/>
      <c r="AB52" s="88"/>
      <c r="AC52" s="276"/>
      <c r="AD52" s="86"/>
      <c r="AE52" s="88">
        <v>15</v>
      </c>
      <c r="AF52" s="87"/>
      <c r="AG52" s="87"/>
      <c r="AH52" s="87"/>
      <c r="AI52" s="88" t="s">
        <v>25</v>
      </c>
      <c r="AJ52" s="276">
        <v>1</v>
      </c>
      <c r="AK52" s="86"/>
      <c r="AL52" s="111"/>
      <c r="AM52" s="111"/>
      <c r="AN52" s="111"/>
      <c r="AO52" s="111"/>
      <c r="AP52" s="88"/>
      <c r="AQ52" s="54"/>
      <c r="AR52" s="111"/>
      <c r="AS52" s="111"/>
      <c r="AT52" s="111"/>
      <c r="AU52" s="111"/>
      <c r="AV52" s="111"/>
      <c r="AW52" s="88"/>
      <c r="AX52" s="226"/>
    </row>
    <row r="53" spans="1:50" s="9" customFormat="1" ht="24.75" customHeight="1">
      <c r="A53" s="238">
        <v>4</v>
      </c>
      <c r="B53" s="175" t="s">
        <v>85</v>
      </c>
      <c r="C53" s="421">
        <f t="shared" si="26"/>
        <v>30</v>
      </c>
      <c r="D53" s="169">
        <f t="shared" si="21"/>
        <v>0</v>
      </c>
      <c r="E53" s="170">
        <f t="shared" si="21"/>
        <v>30</v>
      </c>
      <c r="F53" s="150">
        <f t="shared" si="21"/>
        <v>0</v>
      </c>
      <c r="G53" s="150">
        <f t="shared" si="21"/>
        <v>0</v>
      </c>
      <c r="H53" s="177">
        <f t="shared" si="21"/>
        <v>0</v>
      </c>
      <c r="I53" s="73"/>
      <c r="J53" s="55"/>
      <c r="K53" s="55"/>
      <c r="L53" s="56"/>
      <c r="M53" s="56"/>
      <c r="N53" s="82"/>
      <c r="O53" s="54"/>
      <c r="P53" s="58"/>
      <c r="Q53" s="58"/>
      <c r="R53" s="58"/>
      <c r="S53" s="58"/>
      <c r="T53" s="58"/>
      <c r="U53" s="85"/>
      <c r="V53" s="54"/>
      <c r="W53" s="58"/>
      <c r="X53" s="58"/>
      <c r="Y53" s="58"/>
      <c r="Z53" s="58"/>
      <c r="AA53" s="58"/>
      <c r="AB53" s="85"/>
      <c r="AC53" s="54"/>
      <c r="AD53" s="58"/>
      <c r="AE53" s="58"/>
      <c r="AF53" s="58"/>
      <c r="AG53" s="58"/>
      <c r="AH53" s="58"/>
      <c r="AI53" s="85"/>
      <c r="AJ53" s="54"/>
      <c r="AK53" s="58"/>
      <c r="AL53" s="58">
        <v>30</v>
      </c>
      <c r="AM53" s="58"/>
      <c r="AN53" s="58"/>
      <c r="AO53" s="58"/>
      <c r="AP53" s="60" t="s">
        <v>25</v>
      </c>
      <c r="AQ53" s="54">
        <v>3</v>
      </c>
      <c r="AR53" s="58"/>
      <c r="AS53" s="58"/>
      <c r="AT53" s="58"/>
      <c r="AU53" s="58"/>
      <c r="AV53" s="58"/>
      <c r="AW53" s="92"/>
      <c r="AX53" s="53"/>
    </row>
    <row r="54" spans="1:50" s="9" customFormat="1" ht="23.25">
      <c r="A54" s="222">
        <v>5</v>
      </c>
      <c r="B54" s="223" t="s">
        <v>86</v>
      </c>
      <c r="C54" s="421">
        <f t="shared" si="26"/>
        <v>45</v>
      </c>
      <c r="D54" s="169">
        <f t="shared" si="21"/>
        <v>15</v>
      </c>
      <c r="E54" s="170">
        <f t="shared" si="21"/>
        <v>30</v>
      </c>
      <c r="F54" s="150">
        <f t="shared" si="21"/>
        <v>0</v>
      </c>
      <c r="G54" s="150">
        <f t="shared" si="21"/>
        <v>0</v>
      </c>
      <c r="H54" s="177">
        <f t="shared" si="21"/>
        <v>0</v>
      </c>
      <c r="I54" s="73"/>
      <c r="J54" s="74"/>
      <c r="K54" s="74"/>
      <c r="L54" s="74"/>
      <c r="M54" s="74"/>
      <c r="N54" s="107"/>
      <c r="O54" s="61"/>
      <c r="P54" s="84"/>
      <c r="Q54" s="59"/>
      <c r="R54" s="59"/>
      <c r="S54" s="59"/>
      <c r="T54" s="59"/>
      <c r="U54" s="85"/>
      <c r="V54" s="61"/>
      <c r="W54" s="84"/>
      <c r="X54" s="59"/>
      <c r="Y54" s="59"/>
      <c r="Z54" s="59"/>
      <c r="AA54" s="59"/>
      <c r="AB54" s="85"/>
      <c r="AC54" s="54"/>
      <c r="AD54" s="84">
        <v>15</v>
      </c>
      <c r="AE54" s="59">
        <v>30</v>
      </c>
      <c r="AF54" s="59"/>
      <c r="AG54" s="59"/>
      <c r="AH54" s="59"/>
      <c r="AI54" s="85" t="s">
        <v>68</v>
      </c>
      <c r="AJ54" s="61">
        <v>4</v>
      </c>
      <c r="AK54" s="84"/>
      <c r="AL54" s="59"/>
      <c r="AM54" s="59"/>
      <c r="AN54" s="56"/>
      <c r="AO54" s="59"/>
      <c r="AP54" s="85"/>
      <c r="AQ54" s="61"/>
      <c r="AR54" s="84"/>
      <c r="AS54" s="59"/>
      <c r="AT54" s="59"/>
      <c r="AU54" s="59"/>
      <c r="AV54" s="59"/>
      <c r="AW54" s="85"/>
      <c r="AX54" s="53"/>
    </row>
    <row r="55" spans="1:50" s="9" customFormat="1" ht="23.25">
      <c r="A55" s="238">
        <v>6</v>
      </c>
      <c r="B55" s="175" t="s">
        <v>87</v>
      </c>
      <c r="C55" s="421">
        <f t="shared" si="26"/>
        <v>45</v>
      </c>
      <c r="D55" s="169">
        <f t="shared" si="21"/>
        <v>15</v>
      </c>
      <c r="E55" s="170">
        <f t="shared" si="21"/>
        <v>30</v>
      </c>
      <c r="F55" s="150">
        <f t="shared" si="21"/>
        <v>0</v>
      </c>
      <c r="G55" s="150">
        <f t="shared" si="21"/>
        <v>0</v>
      </c>
      <c r="H55" s="177">
        <f t="shared" si="21"/>
        <v>0</v>
      </c>
      <c r="I55" s="73"/>
      <c r="J55" s="74"/>
      <c r="K55" s="74"/>
      <c r="L55" s="74"/>
      <c r="M55" s="74"/>
      <c r="N55" s="107"/>
      <c r="O55" s="61"/>
      <c r="P55" s="86"/>
      <c r="Q55" s="87"/>
      <c r="R55" s="87"/>
      <c r="S55" s="87"/>
      <c r="T55" s="87"/>
      <c r="U55" s="88"/>
      <c r="V55" s="61"/>
      <c r="W55" s="86"/>
      <c r="X55" s="87"/>
      <c r="Y55" s="87"/>
      <c r="Z55" s="87"/>
      <c r="AA55" s="87"/>
      <c r="AB55" s="88"/>
      <c r="AC55" s="61"/>
      <c r="AD55" s="86">
        <v>15</v>
      </c>
      <c r="AE55" s="87">
        <v>30</v>
      </c>
      <c r="AF55" s="87"/>
      <c r="AG55" s="87"/>
      <c r="AH55" s="87"/>
      <c r="AI55" s="88" t="s">
        <v>68</v>
      </c>
      <c r="AJ55" s="61">
        <v>4</v>
      </c>
      <c r="AK55" s="86"/>
      <c r="AL55" s="87"/>
      <c r="AM55" s="87"/>
      <c r="AN55" s="87"/>
      <c r="AO55" s="87"/>
      <c r="AP55" s="88"/>
      <c r="AQ55" s="61"/>
      <c r="AR55" s="86"/>
      <c r="AS55" s="87"/>
      <c r="AT55" s="87"/>
      <c r="AU55" s="87"/>
      <c r="AV55" s="87"/>
      <c r="AW55" s="88"/>
      <c r="AX55" s="53"/>
    </row>
    <row r="56" spans="1:50" s="9" customFormat="1" ht="23.25">
      <c r="A56" s="222">
        <v>7</v>
      </c>
      <c r="B56" s="175" t="s">
        <v>88</v>
      </c>
      <c r="C56" s="421">
        <f t="shared" si="26"/>
        <v>45</v>
      </c>
      <c r="D56" s="169">
        <f t="shared" si="21"/>
        <v>15</v>
      </c>
      <c r="E56" s="170">
        <f t="shared" si="21"/>
        <v>30</v>
      </c>
      <c r="F56" s="150">
        <f t="shared" si="21"/>
        <v>0</v>
      </c>
      <c r="G56" s="150">
        <f t="shared" si="21"/>
        <v>0</v>
      </c>
      <c r="H56" s="177">
        <f t="shared" si="21"/>
        <v>0</v>
      </c>
      <c r="I56" s="73"/>
      <c r="J56" s="74"/>
      <c r="K56" s="74"/>
      <c r="L56" s="74"/>
      <c r="M56" s="74"/>
      <c r="N56" s="107"/>
      <c r="O56" s="61"/>
      <c r="P56" s="86"/>
      <c r="Q56" s="87"/>
      <c r="R56" s="87"/>
      <c r="S56" s="87"/>
      <c r="T56" s="87"/>
      <c r="U56" s="88"/>
      <c r="V56" s="61"/>
      <c r="W56" s="86"/>
      <c r="X56" s="87"/>
      <c r="Y56" s="87"/>
      <c r="Z56" s="87"/>
      <c r="AA56" s="87"/>
      <c r="AB56" s="88"/>
      <c r="AC56" s="61"/>
      <c r="AD56" s="86">
        <v>15</v>
      </c>
      <c r="AE56" s="87">
        <v>30</v>
      </c>
      <c r="AF56" s="87"/>
      <c r="AG56" s="87"/>
      <c r="AH56" s="87"/>
      <c r="AI56" s="88" t="s">
        <v>25</v>
      </c>
      <c r="AJ56" s="61">
        <v>2</v>
      </c>
      <c r="AK56" s="86"/>
      <c r="AL56" s="87"/>
      <c r="AM56" s="87"/>
      <c r="AN56" s="87"/>
      <c r="AO56" s="87"/>
      <c r="AP56" s="88"/>
      <c r="AQ56" s="61"/>
      <c r="AR56" s="86"/>
      <c r="AS56" s="87"/>
      <c r="AT56" s="87"/>
      <c r="AU56" s="87"/>
      <c r="AV56" s="87"/>
      <c r="AW56" s="88"/>
      <c r="AX56" s="53"/>
    </row>
    <row r="57" spans="1:50" s="9" customFormat="1" ht="23.25">
      <c r="A57" s="238">
        <v>8</v>
      </c>
      <c r="B57" s="175" t="s">
        <v>144</v>
      </c>
      <c r="C57" s="421">
        <f t="shared" si="26"/>
        <v>30</v>
      </c>
      <c r="D57" s="169">
        <f t="shared" si="21"/>
        <v>0</v>
      </c>
      <c r="E57" s="170">
        <f t="shared" si="21"/>
        <v>30</v>
      </c>
      <c r="F57" s="150">
        <f t="shared" si="21"/>
        <v>0</v>
      </c>
      <c r="G57" s="150">
        <f t="shared" si="21"/>
        <v>0</v>
      </c>
      <c r="H57" s="177">
        <f t="shared" si="21"/>
        <v>0</v>
      </c>
      <c r="I57" s="73"/>
      <c r="J57" s="74"/>
      <c r="K57" s="74"/>
      <c r="L57" s="74"/>
      <c r="M57" s="74"/>
      <c r="N57" s="107"/>
      <c r="O57" s="61"/>
      <c r="P57" s="86"/>
      <c r="Q57" s="87"/>
      <c r="R57" s="87"/>
      <c r="S57" s="87"/>
      <c r="T57" s="87"/>
      <c r="U57" s="88"/>
      <c r="V57" s="61"/>
      <c r="W57" s="86"/>
      <c r="X57" s="87"/>
      <c r="Y57" s="87"/>
      <c r="Z57" s="87"/>
      <c r="AA57" s="87"/>
      <c r="AB57" s="88"/>
      <c r="AC57" s="61"/>
      <c r="AD57" s="86"/>
      <c r="AE57" s="87">
        <v>30</v>
      </c>
      <c r="AF57" s="87"/>
      <c r="AG57" s="87"/>
      <c r="AH57" s="87"/>
      <c r="AI57" s="88" t="s">
        <v>25</v>
      </c>
      <c r="AJ57" s="61">
        <v>2</v>
      </c>
      <c r="AK57" s="86"/>
      <c r="AL57" s="87"/>
      <c r="AM57" s="87"/>
      <c r="AN57" s="87"/>
      <c r="AO57" s="87"/>
      <c r="AP57" s="88"/>
      <c r="AQ57" s="61"/>
      <c r="AR57" s="86"/>
      <c r="AS57" s="87"/>
      <c r="AT57" s="87"/>
      <c r="AU57" s="87"/>
      <c r="AV57" s="87"/>
      <c r="AW57" s="88"/>
      <c r="AX57" s="53"/>
    </row>
    <row r="58" spans="1:50" s="9" customFormat="1" ht="23.25">
      <c r="A58" s="222">
        <v>9</v>
      </c>
      <c r="B58" s="454" t="s">
        <v>90</v>
      </c>
      <c r="C58" s="421">
        <f t="shared" si="26"/>
        <v>30</v>
      </c>
      <c r="D58" s="169">
        <f t="shared" si="21"/>
        <v>0</v>
      </c>
      <c r="E58" s="170">
        <f t="shared" si="21"/>
        <v>30</v>
      </c>
      <c r="F58" s="150">
        <f t="shared" si="21"/>
        <v>0</v>
      </c>
      <c r="G58" s="150">
        <f t="shared" si="21"/>
        <v>0</v>
      </c>
      <c r="H58" s="177">
        <f t="shared" si="21"/>
        <v>0</v>
      </c>
      <c r="I58" s="73"/>
      <c r="J58" s="74"/>
      <c r="K58" s="74"/>
      <c r="L58" s="74"/>
      <c r="M58" s="74"/>
      <c r="N58" s="107"/>
      <c r="O58" s="61"/>
      <c r="P58" s="86"/>
      <c r="Q58" s="87"/>
      <c r="R58" s="87"/>
      <c r="S58" s="87"/>
      <c r="T58" s="87"/>
      <c r="U58" s="88"/>
      <c r="V58" s="61"/>
      <c r="W58" s="86"/>
      <c r="X58" s="87"/>
      <c r="Y58" s="87"/>
      <c r="Z58" s="87"/>
      <c r="AA58" s="87"/>
      <c r="AB58" s="88"/>
      <c r="AC58" s="61"/>
      <c r="AD58" s="86"/>
      <c r="AE58" s="87">
        <v>30</v>
      </c>
      <c r="AF58" s="87"/>
      <c r="AG58" s="87"/>
      <c r="AH58" s="87"/>
      <c r="AI58" s="88" t="s">
        <v>25</v>
      </c>
      <c r="AJ58" s="61">
        <v>2</v>
      </c>
      <c r="AK58" s="86"/>
      <c r="AL58" s="87"/>
      <c r="AM58" s="87"/>
      <c r="AN58" s="87"/>
      <c r="AO58" s="87"/>
      <c r="AP58" s="88"/>
      <c r="AQ58" s="61"/>
      <c r="AR58" s="86"/>
      <c r="AS58" s="87"/>
      <c r="AT58" s="87"/>
      <c r="AU58" s="87"/>
      <c r="AV58" s="87"/>
      <c r="AW58" s="88"/>
      <c r="AX58" s="53"/>
    </row>
    <row r="59" spans="1:50" s="9" customFormat="1" ht="23.25">
      <c r="A59" s="238">
        <v>10</v>
      </c>
      <c r="B59" s="454" t="s">
        <v>81</v>
      </c>
      <c r="C59" s="421">
        <f>SUM(D59:H59)</f>
        <v>30</v>
      </c>
      <c r="D59" s="169">
        <f>I59+P59+W59+AD59+AK59+AR59</f>
        <v>0</v>
      </c>
      <c r="E59" s="170">
        <f>J59+Q59+X59+AE59+AL59+AS59</f>
        <v>30</v>
      </c>
      <c r="F59" s="170">
        <f>K59+R59+Y59+AF59+AM59+AT59</f>
        <v>0</v>
      </c>
      <c r="G59" s="170">
        <f>L59+S59+Z59+AG59+AN59+AU59</f>
        <v>0</v>
      </c>
      <c r="H59" s="171">
        <f>M59+T59+AA59+AH59+AO59+AV59</f>
        <v>0</v>
      </c>
      <c r="I59" s="73"/>
      <c r="J59" s="73"/>
      <c r="K59" s="73"/>
      <c r="L59" s="74"/>
      <c r="M59" s="74"/>
      <c r="N59" s="107"/>
      <c r="O59" s="72"/>
      <c r="P59" s="111"/>
      <c r="Q59" s="111"/>
      <c r="R59" s="111"/>
      <c r="S59" s="111"/>
      <c r="T59" s="111"/>
      <c r="U59" s="88"/>
      <c r="V59" s="72"/>
      <c r="W59" s="111"/>
      <c r="X59" s="111"/>
      <c r="Y59" s="111"/>
      <c r="Z59" s="111"/>
      <c r="AA59" s="111"/>
      <c r="AB59" s="88"/>
      <c r="AC59" s="72"/>
      <c r="AD59" s="111"/>
      <c r="AE59" s="111">
        <v>30</v>
      </c>
      <c r="AF59" s="111"/>
      <c r="AG59" s="111"/>
      <c r="AH59" s="111"/>
      <c r="AI59" s="88" t="s">
        <v>25</v>
      </c>
      <c r="AJ59" s="72">
        <v>1</v>
      </c>
      <c r="AK59" s="111"/>
      <c r="AL59" s="111"/>
      <c r="AM59" s="111"/>
      <c r="AN59" s="111"/>
      <c r="AO59" s="111"/>
      <c r="AP59" s="173"/>
      <c r="AQ59" s="72"/>
      <c r="AR59" s="111"/>
      <c r="AS59" s="111"/>
      <c r="AT59" s="111"/>
      <c r="AU59" s="111"/>
      <c r="AV59" s="111"/>
      <c r="AW59" s="273"/>
      <c r="AX59" s="71"/>
    </row>
    <row r="60" spans="1:50" s="9" customFormat="1" ht="23.25">
      <c r="A60" s="222">
        <v>11</v>
      </c>
      <c r="B60" s="175" t="s">
        <v>91</v>
      </c>
      <c r="C60" s="421">
        <f t="shared" si="26"/>
        <v>30</v>
      </c>
      <c r="D60" s="169">
        <f t="shared" si="21"/>
        <v>15</v>
      </c>
      <c r="E60" s="170">
        <f t="shared" si="21"/>
        <v>15</v>
      </c>
      <c r="F60" s="150">
        <f t="shared" si="21"/>
        <v>0</v>
      </c>
      <c r="G60" s="150">
        <f t="shared" si="21"/>
        <v>0</v>
      </c>
      <c r="H60" s="177">
        <f t="shared" si="21"/>
        <v>0</v>
      </c>
      <c r="I60" s="73"/>
      <c r="J60" s="74"/>
      <c r="K60" s="74"/>
      <c r="L60" s="74"/>
      <c r="M60" s="74"/>
      <c r="N60" s="107"/>
      <c r="O60" s="61"/>
      <c r="P60" s="86"/>
      <c r="Q60" s="87"/>
      <c r="R60" s="87"/>
      <c r="S60" s="87"/>
      <c r="T60" s="87"/>
      <c r="U60" s="88"/>
      <c r="V60" s="61"/>
      <c r="W60" s="86"/>
      <c r="X60" s="87"/>
      <c r="Y60" s="87"/>
      <c r="Z60" s="87"/>
      <c r="AA60" s="87"/>
      <c r="AB60" s="88"/>
      <c r="AC60" s="61"/>
      <c r="AD60" s="86"/>
      <c r="AE60" s="87"/>
      <c r="AF60" s="87"/>
      <c r="AG60" s="87"/>
      <c r="AH60" s="87"/>
      <c r="AI60" s="88"/>
      <c r="AJ60" s="61"/>
      <c r="AK60" s="86"/>
      <c r="AL60" s="87"/>
      <c r="AM60" s="87"/>
      <c r="AN60" s="87"/>
      <c r="AO60" s="87"/>
      <c r="AP60" s="88"/>
      <c r="AQ60" s="61"/>
      <c r="AR60" s="86">
        <v>15</v>
      </c>
      <c r="AS60" s="87">
        <v>15</v>
      </c>
      <c r="AT60" s="87"/>
      <c r="AU60" s="87"/>
      <c r="AV60" s="87"/>
      <c r="AW60" s="88" t="s">
        <v>25</v>
      </c>
      <c r="AX60" s="53">
        <v>2</v>
      </c>
    </row>
    <row r="61" spans="1:50" s="9" customFormat="1" ht="23.25">
      <c r="A61" s="238">
        <v>12</v>
      </c>
      <c r="B61" s="175" t="s">
        <v>92</v>
      </c>
      <c r="C61" s="421">
        <f aca="true" t="shared" si="27" ref="C61:C68">SUM(D61:H61)</f>
        <v>30</v>
      </c>
      <c r="D61" s="169">
        <f t="shared" si="21"/>
        <v>0</v>
      </c>
      <c r="E61" s="170">
        <f t="shared" si="21"/>
        <v>30</v>
      </c>
      <c r="F61" s="150">
        <f t="shared" si="21"/>
        <v>0</v>
      </c>
      <c r="G61" s="150">
        <f t="shared" si="21"/>
        <v>0</v>
      </c>
      <c r="H61" s="177">
        <f t="shared" si="21"/>
        <v>0</v>
      </c>
      <c r="I61" s="73"/>
      <c r="J61" s="74"/>
      <c r="K61" s="74"/>
      <c r="L61" s="74"/>
      <c r="M61" s="74"/>
      <c r="N61" s="107"/>
      <c r="O61" s="61"/>
      <c r="P61" s="86"/>
      <c r="Q61" s="87"/>
      <c r="R61" s="87"/>
      <c r="S61" s="87"/>
      <c r="T61" s="87"/>
      <c r="U61" s="88"/>
      <c r="V61" s="61"/>
      <c r="W61" s="86"/>
      <c r="X61" s="87"/>
      <c r="Y61" s="87"/>
      <c r="Z61" s="87"/>
      <c r="AA61" s="87"/>
      <c r="AB61" s="88"/>
      <c r="AC61" s="61"/>
      <c r="AD61" s="86"/>
      <c r="AE61" s="87"/>
      <c r="AF61" s="87"/>
      <c r="AG61" s="87"/>
      <c r="AH61" s="87"/>
      <c r="AI61" s="88"/>
      <c r="AJ61" s="61"/>
      <c r="AK61" s="86"/>
      <c r="AL61" s="87">
        <v>30</v>
      </c>
      <c r="AM61" s="87"/>
      <c r="AN61" s="87"/>
      <c r="AO61" s="87"/>
      <c r="AP61" s="88" t="s">
        <v>25</v>
      </c>
      <c r="AQ61" s="61">
        <v>3</v>
      </c>
      <c r="AR61" s="86"/>
      <c r="AS61" s="87"/>
      <c r="AT61" s="87"/>
      <c r="AU61" s="87"/>
      <c r="AV61" s="87"/>
      <c r="AW61" s="88"/>
      <c r="AX61" s="53"/>
    </row>
    <row r="62" spans="1:50" s="9" customFormat="1" ht="23.25">
      <c r="A62" s="222">
        <v>13</v>
      </c>
      <c r="B62" s="175" t="s">
        <v>93</v>
      </c>
      <c r="C62" s="421">
        <f t="shared" si="27"/>
        <v>30</v>
      </c>
      <c r="D62" s="169">
        <f t="shared" si="21"/>
        <v>15</v>
      </c>
      <c r="E62" s="170">
        <f t="shared" si="21"/>
        <v>15</v>
      </c>
      <c r="F62" s="150">
        <f t="shared" si="21"/>
        <v>0</v>
      </c>
      <c r="G62" s="150">
        <f t="shared" si="21"/>
        <v>0</v>
      </c>
      <c r="H62" s="177">
        <f t="shared" si="21"/>
        <v>0</v>
      </c>
      <c r="I62" s="73"/>
      <c r="J62" s="74"/>
      <c r="K62" s="74"/>
      <c r="L62" s="74"/>
      <c r="M62" s="74"/>
      <c r="N62" s="107"/>
      <c r="O62" s="61"/>
      <c r="P62" s="86"/>
      <c r="Q62" s="87"/>
      <c r="R62" s="87"/>
      <c r="S62" s="87"/>
      <c r="T62" s="87"/>
      <c r="U62" s="88"/>
      <c r="V62" s="61"/>
      <c r="W62" s="86"/>
      <c r="X62" s="87"/>
      <c r="Y62" s="87"/>
      <c r="Z62" s="87"/>
      <c r="AA62" s="87"/>
      <c r="AB62" s="88"/>
      <c r="AC62" s="61"/>
      <c r="AD62" s="86"/>
      <c r="AE62" s="87"/>
      <c r="AF62" s="87"/>
      <c r="AG62" s="87"/>
      <c r="AH62" s="87"/>
      <c r="AI62" s="277"/>
      <c r="AJ62" s="61"/>
      <c r="AK62" s="86">
        <v>15</v>
      </c>
      <c r="AL62" s="87">
        <v>15</v>
      </c>
      <c r="AM62" s="87"/>
      <c r="AN62" s="87"/>
      <c r="AO62" s="87"/>
      <c r="AP62" s="88" t="s">
        <v>68</v>
      </c>
      <c r="AQ62" s="61">
        <v>5</v>
      </c>
      <c r="AR62" s="86"/>
      <c r="AS62" s="87"/>
      <c r="AT62" s="87"/>
      <c r="AU62" s="87"/>
      <c r="AV62" s="87"/>
      <c r="AW62" s="88"/>
      <c r="AX62" s="53"/>
    </row>
    <row r="63" spans="1:50" s="9" customFormat="1" ht="23.25">
      <c r="A63" s="238">
        <v>14</v>
      </c>
      <c r="B63" s="175" t="s">
        <v>94</v>
      </c>
      <c r="C63" s="421">
        <f t="shared" si="27"/>
        <v>45</v>
      </c>
      <c r="D63" s="169">
        <f t="shared" si="21"/>
        <v>15</v>
      </c>
      <c r="E63" s="170">
        <f t="shared" si="21"/>
        <v>30</v>
      </c>
      <c r="F63" s="150">
        <f t="shared" si="21"/>
        <v>0</v>
      </c>
      <c r="G63" s="150">
        <f t="shared" si="21"/>
        <v>0</v>
      </c>
      <c r="H63" s="177">
        <f t="shared" si="21"/>
        <v>0</v>
      </c>
      <c r="I63" s="73"/>
      <c r="J63" s="74"/>
      <c r="K63" s="74"/>
      <c r="L63" s="74"/>
      <c r="M63" s="74"/>
      <c r="N63" s="107"/>
      <c r="O63" s="61"/>
      <c r="P63" s="86"/>
      <c r="Q63" s="87"/>
      <c r="R63" s="87"/>
      <c r="S63" s="87"/>
      <c r="T63" s="87"/>
      <c r="U63" s="88"/>
      <c r="V63" s="61"/>
      <c r="W63" s="86"/>
      <c r="X63" s="87"/>
      <c r="Y63" s="87"/>
      <c r="Z63" s="87"/>
      <c r="AA63" s="87"/>
      <c r="AB63" s="88"/>
      <c r="AC63" s="61"/>
      <c r="AD63" s="86"/>
      <c r="AE63" s="87"/>
      <c r="AF63" s="87"/>
      <c r="AG63" s="87"/>
      <c r="AH63" s="87"/>
      <c r="AI63" s="277"/>
      <c r="AJ63" s="61"/>
      <c r="AK63" s="86"/>
      <c r="AL63" s="87"/>
      <c r="AM63" s="87"/>
      <c r="AN63" s="87"/>
      <c r="AO63" s="87"/>
      <c r="AP63" s="88"/>
      <c r="AQ63" s="61"/>
      <c r="AR63" s="86">
        <v>15</v>
      </c>
      <c r="AS63" s="87">
        <v>30</v>
      </c>
      <c r="AT63" s="87"/>
      <c r="AU63" s="87"/>
      <c r="AV63" s="87"/>
      <c r="AW63" s="88" t="s">
        <v>68</v>
      </c>
      <c r="AX63" s="178">
        <v>3</v>
      </c>
    </row>
    <row r="64" spans="1:50" s="9" customFormat="1" ht="23.25">
      <c r="A64" s="222">
        <v>15</v>
      </c>
      <c r="B64" s="175" t="s">
        <v>95</v>
      </c>
      <c r="C64" s="421">
        <f t="shared" si="27"/>
        <v>30</v>
      </c>
      <c r="D64" s="169">
        <f t="shared" si="21"/>
        <v>0</v>
      </c>
      <c r="E64" s="170">
        <f t="shared" si="21"/>
        <v>30</v>
      </c>
      <c r="F64" s="150">
        <f t="shared" si="21"/>
        <v>0</v>
      </c>
      <c r="G64" s="150">
        <f t="shared" si="21"/>
        <v>0</v>
      </c>
      <c r="H64" s="177">
        <f t="shared" si="21"/>
        <v>0</v>
      </c>
      <c r="I64" s="73"/>
      <c r="J64" s="74"/>
      <c r="K64" s="74"/>
      <c r="L64" s="74"/>
      <c r="M64" s="74"/>
      <c r="N64" s="107"/>
      <c r="O64" s="61"/>
      <c r="P64" s="86"/>
      <c r="Q64" s="87"/>
      <c r="R64" s="87"/>
      <c r="S64" s="87"/>
      <c r="T64" s="87"/>
      <c r="U64" s="88"/>
      <c r="V64" s="61"/>
      <c r="W64" s="86"/>
      <c r="X64" s="87"/>
      <c r="Y64" s="87"/>
      <c r="Z64" s="87"/>
      <c r="AA64" s="87"/>
      <c r="AB64" s="88"/>
      <c r="AC64" s="61"/>
      <c r="AD64" s="86"/>
      <c r="AE64" s="87"/>
      <c r="AF64" s="87"/>
      <c r="AG64" s="87"/>
      <c r="AH64" s="87"/>
      <c r="AI64" s="277"/>
      <c r="AJ64" s="61"/>
      <c r="AK64" s="86"/>
      <c r="AL64" s="87"/>
      <c r="AM64" s="87"/>
      <c r="AN64" s="87"/>
      <c r="AO64" s="87"/>
      <c r="AP64" s="88"/>
      <c r="AQ64" s="61"/>
      <c r="AR64" s="86"/>
      <c r="AS64" s="87">
        <v>30</v>
      </c>
      <c r="AT64" s="87"/>
      <c r="AU64" s="87"/>
      <c r="AV64" s="87"/>
      <c r="AW64" s="88" t="s">
        <v>25</v>
      </c>
      <c r="AX64" s="53">
        <v>2</v>
      </c>
    </row>
    <row r="65" spans="1:50" s="9" customFormat="1" ht="23.25">
      <c r="A65" s="238">
        <v>16</v>
      </c>
      <c r="B65" s="152" t="s">
        <v>227</v>
      </c>
      <c r="C65" s="421">
        <f t="shared" si="27"/>
        <v>30</v>
      </c>
      <c r="D65" s="169">
        <f aca="true" t="shared" si="28" ref="D65:H68">I65+P65+W65+AD65+AK65+AR65</f>
        <v>15</v>
      </c>
      <c r="E65" s="170">
        <f t="shared" si="28"/>
        <v>15</v>
      </c>
      <c r="F65" s="150">
        <f t="shared" si="28"/>
        <v>0</v>
      </c>
      <c r="G65" s="150">
        <f t="shared" si="28"/>
        <v>0</v>
      </c>
      <c r="H65" s="177">
        <f t="shared" si="28"/>
        <v>0</v>
      </c>
      <c r="I65" s="73"/>
      <c r="J65" s="74"/>
      <c r="K65" s="74"/>
      <c r="L65" s="74"/>
      <c r="M65" s="74"/>
      <c r="N65" s="107"/>
      <c r="O65" s="61"/>
      <c r="P65" s="86"/>
      <c r="Q65" s="87"/>
      <c r="R65" s="87"/>
      <c r="S65" s="87"/>
      <c r="T65" s="87"/>
      <c r="U65" s="88"/>
      <c r="V65" s="61"/>
      <c r="W65" s="86"/>
      <c r="X65" s="87"/>
      <c r="Y65" s="87"/>
      <c r="Z65" s="87"/>
      <c r="AA65" s="87"/>
      <c r="AB65" s="88"/>
      <c r="AC65" s="61"/>
      <c r="AD65" s="86"/>
      <c r="AE65" s="87"/>
      <c r="AF65" s="87"/>
      <c r="AG65" s="87"/>
      <c r="AH65" s="87"/>
      <c r="AI65" s="277"/>
      <c r="AJ65" s="61"/>
      <c r="AK65" s="86"/>
      <c r="AL65" s="87"/>
      <c r="AM65" s="87"/>
      <c r="AN65" s="87"/>
      <c r="AO65" s="87"/>
      <c r="AP65" s="88"/>
      <c r="AQ65" s="61"/>
      <c r="AR65" s="86">
        <v>15</v>
      </c>
      <c r="AS65" s="87">
        <v>15</v>
      </c>
      <c r="AT65" s="87"/>
      <c r="AU65" s="87"/>
      <c r="AV65" s="87"/>
      <c r="AW65" s="88" t="s">
        <v>25</v>
      </c>
      <c r="AX65" s="53">
        <v>2</v>
      </c>
    </row>
    <row r="66" spans="1:50" s="9" customFormat="1" ht="23.25">
      <c r="A66" s="222">
        <v>17</v>
      </c>
      <c r="B66" s="388" t="s">
        <v>80</v>
      </c>
      <c r="C66" s="421">
        <f t="shared" si="27"/>
        <v>30</v>
      </c>
      <c r="D66" s="169">
        <f t="shared" si="28"/>
        <v>0</v>
      </c>
      <c r="E66" s="170">
        <f t="shared" si="28"/>
        <v>0</v>
      </c>
      <c r="F66" s="150">
        <f t="shared" si="28"/>
        <v>0</v>
      </c>
      <c r="G66" s="150">
        <f t="shared" si="28"/>
        <v>30</v>
      </c>
      <c r="H66" s="177">
        <f t="shared" si="28"/>
        <v>0</v>
      </c>
      <c r="I66" s="73"/>
      <c r="J66" s="74"/>
      <c r="K66" s="74"/>
      <c r="L66" s="74"/>
      <c r="M66" s="74"/>
      <c r="N66" s="107"/>
      <c r="O66" s="61"/>
      <c r="P66" s="86"/>
      <c r="Q66" s="87"/>
      <c r="R66" s="87"/>
      <c r="S66" s="87"/>
      <c r="T66" s="87"/>
      <c r="U66" s="88"/>
      <c r="V66" s="61"/>
      <c r="W66" s="86"/>
      <c r="X66" s="87"/>
      <c r="Y66" s="87"/>
      <c r="Z66" s="87"/>
      <c r="AA66" s="87"/>
      <c r="AB66" s="88"/>
      <c r="AC66" s="61"/>
      <c r="AD66" s="86"/>
      <c r="AE66" s="87"/>
      <c r="AF66" s="87"/>
      <c r="AG66" s="87"/>
      <c r="AH66" s="87"/>
      <c r="AI66" s="277"/>
      <c r="AJ66" s="61"/>
      <c r="AK66" s="86"/>
      <c r="AL66" s="87"/>
      <c r="AM66" s="87"/>
      <c r="AN66" s="87">
        <v>30</v>
      </c>
      <c r="AO66" s="87"/>
      <c r="AP66" s="88" t="s">
        <v>25</v>
      </c>
      <c r="AQ66" s="61">
        <v>3</v>
      </c>
      <c r="AR66" s="86"/>
      <c r="AS66" s="87"/>
      <c r="AT66" s="87"/>
      <c r="AU66" s="87"/>
      <c r="AV66" s="87"/>
      <c r="AW66" s="88"/>
      <c r="AX66" s="53"/>
    </row>
    <row r="67" spans="1:50" s="9" customFormat="1" ht="23.25">
      <c r="A67" s="238">
        <v>18</v>
      </c>
      <c r="B67" s="152" t="s">
        <v>96</v>
      </c>
      <c r="C67" s="421">
        <f t="shared" si="27"/>
        <v>30</v>
      </c>
      <c r="D67" s="169">
        <f t="shared" si="28"/>
        <v>0</v>
      </c>
      <c r="E67" s="170">
        <f t="shared" si="28"/>
        <v>0</v>
      </c>
      <c r="F67" s="150">
        <f t="shared" si="28"/>
        <v>0</v>
      </c>
      <c r="G67" s="150">
        <f t="shared" si="28"/>
        <v>30</v>
      </c>
      <c r="H67" s="177">
        <f t="shared" si="28"/>
        <v>0</v>
      </c>
      <c r="I67" s="73"/>
      <c r="J67" s="74"/>
      <c r="K67" s="74"/>
      <c r="L67" s="74"/>
      <c r="M67" s="74"/>
      <c r="N67" s="107"/>
      <c r="O67" s="61"/>
      <c r="P67" s="86"/>
      <c r="Q67" s="87"/>
      <c r="R67" s="87"/>
      <c r="S67" s="87"/>
      <c r="T67" s="87"/>
      <c r="U67" s="88"/>
      <c r="V67" s="61"/>
      <c r="W67" s="86"/>
      <c r="X67" s="87"/>
      <c r="Y67" s="87"/>
      <c r="Z67" s="87"/>
      <c r="AA67" s="87"/>
      <c r="AB67" s="88"/>
      <c r="AC67" s="61"/>
      <c r="AD67" s="86"/>
      <c r="AE67" s="87"/>
      <c r="AF67" s="87"/>
      <c r="AG67" s="87"/>
      <c r="AH67" s="87"/>
      <c r="AI67" s="277"/>
      <c r="AJ67" s="61"/>
      <c r="AK67" s="86"/>
      <c r="AL67" s="87"/>
      <c r="AM67" s="87"/>
      <c r="AN67" s="87">
        <v>30</v>
      </c>
      <c r="AO67" s="87"/>
      <c r="AP67" s="88" t="s">
        <v>25</v>
      </c>
      <c r="AQ67" s="61">
        <v>3</v>
      </c>
      <c r="AR67" s="86"/>
      <c r="AS67" s="87"/>
      <c r="AT67" s="87"/>
      <c r="AU67" s="87"/>
      <c r="AV67" s="87"/>
      <c r="AW67" s="88"/>
      <c r="AX67" s="53"/>
    </row>
    <row r="68" spans="1:50" s="9" customFormat="1" ht="24" thickBot="1">
      <c r="A68" s="222">
        <v>19</v>
      </c>
      <c r="B68" s="180" t="s">
        <v>78</v>
      </c>
      <c r="C68" s="430">
        <f t="shared" si="27"/>
        <v>15</v>
      </c>
      <c r="D68" s="264">
        <f t="shared" si="28"/>
        <v>0</v>
      </c>
      <c r="E68" s="113">
        <f t="shared" si="28"/>
        <v>0</v>
      </c>
      <c r="F68" s="156">
        <f t="shared" si="28"/>
        <v>0</v>
      </c>
      <c r="G68" s="156">
        <f t="shared" si="28"/>
        <v>15</v>
      </c>
      <c r="H68" s="183">
        <f t="shared" si="28"/>
        <v>0</v>
      </c>
      <c r="I68" s="434"/>
      <c r="J68" s="56"/>
      <c r="K68" s="56"/>
      <c r="L68" s="56"/>
      <c r="M68" s="56"/>
      <c r="N68" s="82"/>
      <c r="O68" s="102"/>
      <c r="P68" s="55"/>
      <c r="Q68" s="56"/>
      <c r="R68" s="56"/>
      <c r="S68" s="56"/>
      <c r="T68" s="56"/>
      <c r="U68" s="82"/>
      <c r="V68" s="102"/>
      <c r="W68" s="55"/>
      <c r="X68" s="56"/>
      <c r="Y68" s="56"/>
      <c r="Z68" s="56">
        <v>15</v>
      </c>
      <c r="AA68" s="56"/>
      <c r="AB68" s="82" t="s">
        <v>25</v>
      </c>
      <c r="AC68" s="102">
        <v>1</v>
      </c>
      <c r="AD68" s="81"/>
      <c r="AE68" s="56"/>
      <c r="AF68" s="56"/>
      <c r="AG68" s="56"/>
      <c r="AH68" s="56"/>
      <c r="AI68" s="82"/>
      <c r="AJ68" s="83"/>
      <c r="AK68" s="81"/>
      <c r="AL68" s="56"/>
      <c r="AM68" s="56"/>
      <c r="AN68" s="56"/>
      <c r="AO68" s="56"/>
      <c r="AP68" s="82"/>
      <c r="AQ68" s="83"/>
      <c r="AR68" s="81"/>
      <c r="AS68" s="56"/>
      <c r="AT68" s="56"/>
      <c r="AU68" s="56"/>
      <c r="AV68" s="56"/>
      <c r="AW68" s="57"/>
      <c r="AX68" s="178"/>
    </row>
    <row r="69" spans="1:52" s="9" customFormat="1" ht="24" thickBot="1">
      <c r="A69" s="224"/>
      <c r="B69" s="224"/>
      <c r="C69" s="192"/>
      <c r="D69" s="192"/>
      <c r="E69" s="192"/>
      <c r="F69" s="192"/>
      <c r="G69" s="192"/>
      <c r="H69" s="192"/>
      <c r="I69" s="100"/>
      <c r="J69" s="100"/>
      <c r="K69" s="100"/>
      <c r="L69" s="100"/>
      <c r="M69" s="100"/>
      <c r="N69" s="100"/>
      <c r="O69" s="192"/>
      <c r="P69" s="77"/>
      <c r="Q69" s="77"/>
      <c r="R69" s="77"/>
      <c r="S69" s="77"/>
      <c r="T69" s="77"/>
      <c r="U69" s="77"/>
      <c r="V69" s="192"/>
      <c r="W69" s="77"/>
      <c r="X69" s="77"/>
      <c r="Y69" s="77"/>
      <c r="Z69" s="77"/>
      <c r="AA69" s="77"/>
      <c r="AB69" s="77"/>
      <c r="AC69" s="192"/>
      <c r="AD69" s="77"/>
      <c r="AE69" s="77"/>
      <c r="AF69" s="77"/>
      <c r="AG69" s="77"/>
      <c r="AH69" s="77"/>
      <c r="AI69" s="192"/>
      <c r="AJ69" s="192"/>
      <c r="AK69" s="77"/>
      <c r="AL69" s="77"/>
      <c r="AM69" s="77"/>
      <c r="AN69" s="77"/>
      <c r="AO69" s="77"/>
      <c r="AP69" s="192"/>
      <c r="AQ69" s="192"/>
      <c r="AR69" s="77"/>
      <c r="AS69" s="77"/>
      <c r="AT69" s="77"/>
      <c r="AU69" s="77"/>
      <c r="AV69" s="77"/>
      <c r="AW69" s="77"/>
      <c r="AX69" s="77"/>
      <c r="AY69" s="77"/>
      <c r="AZ69" s="77"/>
    </row>
    <row r="70" spans="1:50" s="9" customFormat="1" ht="24" customHeight="1" thickBot="1">
      <c r="A70" s="159" t="s">
        <v>246</v>
      </c>
      <c r="B70" s="400" t="s">
        <v>204</v>
      </c>
      <c r="C70" s="161">
        <v>270</v>
      </c>
      <c r="D70" s="162">
        <v>150</v>
      </c>
      <c r="E70" s="163">
        <v>120</v>
      </c>
      <c r="F70" s="163">
        <f aca="true" t="shared" si="29" ref="F70:H73">K70+R70+Y70+AF70+AM70+AT70</f>
        <v>0</v>
      </c>
      <c r="G70" s="163">
        <f t="shared" si="29"/>
        <v>0</v>
      </c>
      <c r="H70" s="164">
        <f t="shared" si="29"/>
        <v>0</v>
      </c>
      <c r="I70" s="162">
        <f>SUM(I71:I73)</f>
        <v>0</v>
      </c>
      <c r="J70" s="162">
        <f>SUM(J71:J73)</f>
        <v>0</v>
      </c>
      <c r="K70" s="162">
        <f>SUM(K71:K73)</f>
        <v>0</v>
      </c>
      <c r="L70" s="162">
        <f>SUM(L71:L73)</f>
        <v>0</v>
      </c>
      <c r="M70" s="162">
        <f>SUM(M71:M73)</f>
        <v>0</v>
      </c>
      <c r="N70" s="162">
        <f>COUNTIF(N71:N73,"E")</f>
        <v>0</v>
      </c>
      <c r="O70" s="162">
        <f aca="true" t="shared" si="30" ref="O70:T70">SUM(O71:O73)</f>
        <v>0</v>
      </c>
      <c r="P70" s="162">
        <f t="shared" si="30"/>
        <v>0</v>
      </c>
      <c r="Q70" s="162">
        <f t="shared" si="30"/>
        <v>0</v>
      </c>
      <c r="R70" s="162">
        <f t="shared" si="30"/>
        <v>0</v>
      </c>
      <c r="S70" s="162">
        <f t="shared" si="30"/>
        <v>0</v>
      </c>
      <c r="T70" s="162">
        <f t="shared" si="30"/>
        <v>0</v>
      </c>
      <c r="U70" s="162">
        <f>COUNTIF(U71:U73,"E")</f>
        <v>0</v>
      </c>
      <c r="V70" s="162">
        <f aca="true" t="shared" si="31" ref="V70:AA70">SUM(V71:V73)</f>
        <v>0</v>
      </c>
      <c r="W70" s="162">
        <f t="shared" si="31"/>
        <v>30</v>
      </c>
      <c r="X70" s="162">
        <f t="shared" si="31"/>
        <v>30</v>
      </c>
      <c r="Y70" s="162">
        <f t="shared" si="31"/>
        <v>0</v>
      </c>
      <c r="Z70" s="162">
        <f t="shared" si="31"/>
        <v>0</v>
      </c>
      <c r="AA70" s="162">
        <f t="shared" si="31"/>
        <v>0</v>
      </c>
      <c r="AB70" s="162">
        <f>COUNTIF(AB71:AB73,"E")</f>
        <v>0</v>
      </c>
      <c r="AC70" s="162">
        <f aca="true" t="shared" si="32" ref="AC70:AH70">SUM(AC71:AC73)</f>
        <v>4</v>
      </c>
      <c r="AD70" s="162">
        <f t="shared" si="32"/>
        <v>60</v>
      </c>
      <c r="AE70" s="162">
        <f t="shared" si="32"/>
        <v>30</v>
      </c>
      <c r="AF70" s="162">
        <f t="shared" si="32"/>
        <v>0</v>
      </c>
      <c r="AG70" s="162">
        <f t="shared" si="32"/>
        <v>0</v>
      </c>
      <c r="AH70" s="162">
        <f t="shared" si="32"/>
        <v>0</v>
      </c>
      <c r="AI70" s="162">
        <f>COUNTIF(AI71:AI73,"E")</f>
        <v>0</v>
      </c>
      <c r="AJ70" s="162">
        <f aca="true" t="shared" si="33" ref="AJ70:AO70">SUM(AJ71:AJ73)</f>
        <v>6</v>
      </c>
      <c r="AK70" s="162">
        <v>60</v>
      </c>
      <c r="AL70" s="162">
        <f t="shared" si="33"/>
        <v>30</v>
      </c>
      <c r="AM70" s="162">
        <f t="shared" si="33"/>
        <v>0</v>
      </c>
      <c r="AN70" s="162">
        <f t="shared" si="33"/>
        <v>0</v>
      </c>
      <c r="AO70" s="162">
        <f t="shared" si="33"/>
        <v>0</v>
      </c>
      <c r="AP70" s="162">
        <f>COUNTIF(AP71:AP73,"E")</f>
        <v>0</v>
      </c>
      <c r="AQ70" s="162">
        <f aca="true" t="shared" si="34" ref="AQ70:AV70">SUM(AQ71:AQ73)</f>
        <v>6</v>
      </c>
      <c r="AR70" s="162">
        <f t="shared" si="34"/>
        <v>0</v>
      </c>
      <c r="AS70" s="162">
        <f t="shared" si="34"/>
        <v>30</v>
      </c>
      <c r="AT70" s="162">
        <f t="shared" si="34"/>
        <v>0</v>
      </c>
      <c r="AU70" s="162">
        <f t="shared" si="34"/>
        <v>0</v>
      </c>
      <c r="AV70" s="162">
        <f t="shared" si="34"/>
        <v>0</v>
      </c>
      <c r="AW70" s="162">
        <v>1</v>
      </c>
      <c r="AX70" s="162">
        <f>SUM(AX71:AX73)</f>
        <v>3</v>
      </c>
    </row>
    <row r="71" spans="1:50" s="9" customFormat="1" ht="23.25">
      <c r="A71" s="452">
        <v>1</v>
      </c>
      <c r="B71" s="399" t="s">
        <v>243</v>
      </c>
      <c r="C71" s="421">
        <f>SUM(D71:H71)</f>
        <v>90</v>
      </c>
      <c r="D71" s="169">
        <v>90</v>
      </c>
      <c r="E71" s="170">
        <f aca="true" t="shared" si="35" ref="D71:E73">J71+Q71+X71+AE71+AL71+AS71</f>
        <v>0</v>
      </c>
      <c r="F71" s="170">
        <f t="shared" si="29"/>
        <v>0</v>
      </c>
      <c r="G71" s="170">
        <f t="shared" si="29"/>
        <v>0</v>
      </c>
      <c r="H71" s="171">
        <f t="shared" si="29"/>
        <v>0</v>
      </c>
      <c r="I71" s="73"/>
      <c r="J71" s="73"/>
      <c r="K71" s="73"/>
      <c r="L71" s="74"/>
      <c r="M71" s="74"/>
      <c r="N71" s="107"/>
      <c r="O71" s="72"/>
      <c r="P71" s="73"/>
      <c r="Q71" s="73"/>
      <c r="R71" s="73"/>
      <c r="S71" s="74"/>
      <c r="T71" s="74"/>
      <c r="U71" s="107"/>
      <c r="V71" s="72"/>
      <c r="W71" s="73">
        <v>30</v>
      </c>
      <c r="X71" s="73"/>
      <c r="Y71" s="73"/>
      <c r="Z71" s="74"/>
      <c r="AA71" s="74"/>
      <c r="AB71" s="107" t="s">
        <v>25</v>
      </c>
      <c r="AC71" s="72">
        <v>2</v>
      </c>
      <c r="AD71" s="73">
        <v>30</v>
      </c>
      <c r="AE71" s="73"/>
      <c r="AF71" s="73"/>
      <c r="AG71" s="74"/>
      <c r="AH71" s="74"/>
      <c r="AI71" s="107" t="s">
        <v>25</v>
      </c>
      <c r="AJ71" s="72">
        <v>2</v>
      </c>
      <c r="AK71" s="73">
        <v>30</v>
      </c>
      <c r="AL71" s="73"/>
      <c r="AM71" s="73"/>
      <c r="AN71" s="74"/>
      <c r="AO71" s="74"/>
      <c r="AP71" s="107" t="s">
        <v>25</v>
      </c>
      <c r="AQ71" s="72">
        <v>2</v>
      </c>
      <c r="AR71" s="73"/>
      <c r="AS71" s="73"/>
      <c r="AT71" s="73"/>
      <c r="AU71" s="74"/>
      <c r="AV71" s="74"/>
      <c r="AW71" s="107"/>
      <c r="AX71" s="72"/>
    </row>
    <row r="72" spans="1:50" s="9" customFormat="1" ht="23.25">
      <c r="A72" s="452">
        <v>2</v>
      </c>
      <c r="B72" s="399" t="s">
        <v>244</v>
      </c>
      <c r="C72" s="421">
        <v>60</v>
      </c>
      <c r="D72" s="169">
        <v>60</v>
      </c>
      <c r="E72" s="170">
        <f>J72+Q72+X72+AE72+AL72+AS72</f>
        <v>0</v>
      </c>
      <c r="F72" s="170">
        <f>K72+R72+Y72+AF72+AM72+AT72</f>
        <v>0</v>
      </c>
      <c r="G72" s="170">
        <f>L72+S72+Z72+AG72+AN72+AU72</f>
        <v>0</v>
      </c>
      <c r="H72" s="171">
        <f>M72+T72+AA72+AH72+AO72+AV72</f>
        <v>0</v>
      </c>
      <c r="I72" s="73"/>
      <c r="J72" s="73"/>
      <c r="K72" s="73"/>
      <c r="L72" s="74"/>
      <c r="M72" s="74"/>
      <c r="N72" s="107"/>
      <c r="O72" s="72"/>
      <c r="P72" s="73"/>
      <c r="Q72" s="73"/>
      <c r="R72" s="73"/>
      <c r="S72" s="74"/>
      <c r="T72" s="74"/>
      <c r="U72" s="107"/>
      <c r="V72" s="72"/>
      <c r="W72" s="73"/>
      <c r="X72" s="73"/>
      <c r="Y72" s="73"/>
      <c r="Z72" s="74"/>
      <c r="AA72" s="74"/>
      <c r="AB72" s="107"/>
      <c r="AC72" s="72"/>
      <c r="AD72" s="73">
        <v>30</v>
      </c>
      <c r="AE72" s="73"/>
      <c r="AF72" s="73"/>
      <c r="AG72" s="74"/>
      <c r="AH72" s="74"/>
      <c r="AI72" s="107" t="s">
        <v>25</v>
      </c>
      <c r="AJ72" s="72">
        <v>2</v>
      </c>
      <c r="AK72" s="73">
        <v>30</v>
      </c>
      <c r="AL72" s="73"/>
      <c r="AM72" s="73"/>
      <c r="AN72" s="74"/>
      <c r="AO72" s="74"/>
      <c r="AP72" s="107" t="s">
        <v>25</v>
      </c>
      <c r="AQ72" s="72">
        <v>2</v>
      </c>
      <c r="AR72" s="73"/>
      <c r="AS72" s="73"/>
      <c r="AT72" s="73"/>
      <c r="AU72" s="74"/>
      <c r="AV72" s="74"/>
      <c r="AW72" s="107"/>
      <c r="AX72" s="72"/>
    </row>
    <row r="73" spans="1:50" s="9" customFormat="1" ht="23.25">
      <c r="A73" s="414">
        <v>3</v>
      </c>
      <c r="B73" s="394" t="s">
        <v>232</v>
      </c>
      <c r="C73" s="421">
        <f>SUM(D73:H73)</f>
        <v>120</v>
      </c>
      <c r="D73" s="169">
        <f t="shared" si="35"/>
        <v>0</v>
      </c>
      <c r="E73" s="170">
        <f t="shared" si="35"/>
        <v>120</v>
      </c>
      <c r="F73" s="170">
        <f t="shared" si="29"/>
        <v>0</v>
      </c>
      <c r="G73" s="170">
        <f t="shared" si="29"/>
        <v>0</v>
      </c>
      <c r="H73" s="171">
        <f t="shared" si="29"/>
        <v>0</v>
      </c>
      <c r="I73" s="73"/>
      <c r="J73" s="73"/>
      <c r="K73" s="73"/>
      <c r="L73" s="74"/>
      <c r="M73" s="74"/>
      <c r="N73" s="107"/>
      <c r="O73" s="72"/>
      <c r="P73" s="73"/>
      <c r="Q73" s="73"/>
      <c r="R73" s="73"/>
      <c r="S73" s="74"/>
      <c r="T73" s="74"/>
      <c r="U73" s="107"/>
      <c r="V73" s="72"/>
      <c r="W73" s="73"/>
      <c r="X73" s="73">
        <v>30</v>
      </c>
      <c r="Y73" s="73"/>
      <c r="Z73" s="74"/>
      <c r="AA73" s="74"/>
      <c r="AB73" s="107" t="s">
        <v>25</v>
      </c>
      <c r="AC73" s="72">
        <v>2</v>
      </c>
      <c r="AD73" s="73"/>
      <c r="AE73" s="73">
        <v>30</v>
      </c>
      <c r="AF73" s="73"/>
      <c r="AG73" s="74"/>
      <c r="AH73" s="74"/>
      <c r="AI73" s="107" t="s">
        <v>25</v>
      </c>
      <c r="AJ73" s="72">
        <v>2</v>
      </c>
      <c r="AK73" s="73"/>
      <c r="AL73" s="73">
        <v>30</v>
      </c>
      <c r="AM73" s="73"/>
      <c r="AN73" s="74"/>
      <c r="AO73" s="74"/>
      <c r="AP73" s="107" t="s">
        <v>25</v>
      </c>
      <c r="AQ73" s="72">
        <v>2</v>
      </c>
      <c r="AR73" s="73"/>
      <c r="AS73" s="73">
        <v>30</v>
      </c>
      <c r="AT73" s="73"/>
      <c r="AU73" s="74"/>
      <c r="AV73" s="74"/>
      <c r="AW73" s="107" t="s">
        <v>220</v>
      </c>
      <c r="AX73" s="72">
        <v>3</v>
      </c>
    </row>
    <row r="74" spans="1:50" s="9" customFormat="1" ht="24" thickBot="1">
      <c r="A74" s="192"/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77"/>
      <c r="Q74" s="77"/>
      <c r="R74" s="77"/>
      <c r="S74" s="77"/>
      <c r="T74" s="77"/>
      <c r="U74" s="77"/>
      <c r="V74" s="192"/>
      <c r="W74" s="77"/>
      <c r="X74" s="77"/>
      <c r="Y74" s="77"/>
      <c r="Z74" s="77"/>
      <c r="AA74" s="77"/>
      <c r="AB74" s="77"/>
      <c r="AC74" s="192"/>
      <c r="AD74" s="77"/>
      <c r="AE74" s="77"/>
      <c r="AF74" s="77"/>
      <c r="AG74" s="77"/>
      <c r="AH74" s="77"/>
      <c r="AI74" s="77"/>
      <c r="AJ74" s="192"/>
      <c r="AK74" s="77"/>
      <c r="AL74" s="77"/>
      <c r="AM74" s="77"/>
      <c r="AN74" s="100"/>
      <c r="AO74" s="77"/>
      <c r="AP74" s="77"/>
      <c r="AQ74" s="192"/>
      <c r="AR74" s="77"/>
      <c r="AS74" s="77"/>
      <c r="AT74" s="77"/>
      <c r="AU74" s="77"/>
      <c r="AV74" s="77"/>
      <c r="AW74" s="77"/>
      <c r="AX74" s="192"/>
    </row>
    <row r="75" spans="1:50" s="9" customFormat="1" ht="24" thickBot="1">
      <c r="A75" s="159" t="s">
        <v>247</v>
      </c>
      <c r="B75" s="235" t="s">
        <v>34</v>
      </c>
      <c r="C75" s="161">
        <f>SUM(D75:H75)</f>
        <v>480</v>
      </c>
      <c r="D75" s="282">
        <f aca="true" t="shared" si="36" ref="D75:H79">I75+P75+W75+AD75+AK75+AR75</f>
        <v>0</v>
      </c>
      <c r="E75" s="283">
        <f t="shared" si="36"/>
        <v>0</v>
      </c>
      <c r="F75" s="283">
        <f t="shared" si="36"/>
        <v>0</v>
      </c>
      <c r="G75" s="283">
        <f t="shared" si="36"/>
        <v>0</v>
      </c>
      <c r="H75" s="164">
        <f t="shared" si="36"/>
        <v>480</v>
      </c>
      <c r="I75" s="284">
        <f>SUM(I76:I79)</f>
        <v>0</v>
      </c>
      <c r="J75" s="284">
        <f>SUM(J76:J79)</f>
        <v>0</v>
      </c>
      <c r="K75" s="284">
        <f>SUM(K76:K79)</f>
        <v>0</v>
      </c>
      <c r="L75" s="284">
        <f>SUM(L76:L79)</f>
        <v>0</v>
      </c>
      <c r="M75" s="284">
        <f>SUM(M76:M79)</f>
        <v>0</v>
      </c>
      <c r="N75" s="165">
        <f>COUNTIF(N76:N79,"E")</f>
        <v>0</v>
      </c>
      <c r="O75" s="285">
        <f aca="true" t="shared" si="37" ref="O75:T75">SUM(O76:O79)</f>
        <v>0</v>
      </c>
      <c r="P75" s="284">
        <f t="shared" si="37"/>
        <v>0</v>
      </c>
      <c r="Q75" s="284">
        <f t="shared" si="37"/>
        <v>0</v>
      </c>
      <c r="R75" s="284">
        <f t="shared" si="37"/>
        <v>0</v>
      </c>
      <c r="S75" s="284">
        <f t="shared" si="37"/>
        <v>0</v>
      </c>
      <c r="T75" s="284">
        <f t="shared" si="37"/>
        <v>80</v>
      </c>
      <c r="U75" s="165">
        <f>COUNTIF(U76:U79,"E")</f>
        <v>0</v>
      </c>
      <c r="V75" s="285">
        <f aca="true" t="shared" si="38" ref="V75:AA75">SUM(V76:V79)</f>
        <v>3</v>
      </c>
      <c r="W75" s="284">
        <f t="shared" si="38"/>
        <v>0</v>
      </c>
      <c r="X75" s="284">
        <f t="shared" si="38"/>
        <v>0</v>
      </c>
      <c r="Y75" s="284">
        <f t="shared" si="38"/>
        <v>0</v>
      </c>
      <c r="Z75" s="284">
        <f t="shared" si="38"/>
        <v>0</v>
      </c>
      <c r="AA75" s="284">
        <f t="shared" si="38"/>
        <v>80</v>
      </c>
      <c r="AB75" s="165">
        <f>COUNTIF(AB76:AB79,"E")</f>
        <v>0</v>
      </c>
      <c r="AC75" s="285">
        <f>SUM(AC76:AC79)</f>
        <v>3</v>
      </c>
      <c r="AD75" s="284">
        <f>SUM(AD79:AD80)</f>
        <v>0</v>
      </c>
      <c r="AE75" s="284">
        <f>SUM(AE79:AE80)</f>
        <v>0</v>
      </c>
      <c r="AF75" s="284">
        <f>SUM(AF79:AF80)</f>
        <v>0</v>
      </c>
      <c r="AG75" s="284">
        <f>SUM(AG79:AG80)</f>
        <v>0</v>
      </c>
      <c r="AH75" s="284">
        <f>SUM(AH76:AH80)</f>
        <v>160</v>
      </c>
      <c r="AI75" s="284">
        <f>SUM(AI79:AI80)</f>
        <v>0</v>
      </c>
      <c r="AJ75" s="285">
        <f>SUM(AJ76:AJ79)</f>
        <v>5</v>
      </c>
      <c r="AK75" s="284">
        <f>SUM(AK79:AK80)</f>
        <v>0</v>
      </c>
      <c r="AL75" s="284">
        <f>SUM(AL79:AL80)</f>
        <v>0</v>
      </c>
      <c r="AM75" s="284">
        <f>SUM(AM79:AM80)</f>
        <v>0</v>
      </c>
      <c r="AN75" s="284">
        <f>SUM(AN79:AN80)</f>
        <v>0</v>
      </c>
      <c r="AO75" s="284">
        <f>SUM(AO76:AO80)</f>
        <v>80</v>
      </c>
      <c r="AP75" s="284">
        <f>SUM(AP79:AP80)</f>
        <v>0</v>
      </c>
      <c r="AQ75" s="285">
        <f>SUM(AQ76:AQ79)</f>
        <v>3</v>
      </c>
      <c r="AR75" s="284">
        <f>SUM(AR79:AR80)</f>
        <v>0</v>
      </c>
      <c r="AS75" s="284">
        <f>SUM(AS79:AS80)</f>
        <v>0</v>
      </c>
      <c r="AT75" s="284">
        <f>SUM(AT79:AT80)</f>
        <v>0</v>
      </c>
      <c r="AU75" s="284">
        <f>SUM(AU76:AU80)</f>
        <v>0</v>
      </c>
      <c r="AV75" s="284">
        <f>SUM(AV76:AV80)</f>
        <v>80</v>
      </c>
      <c r="AW75" s="284">
        <f>SUM(AW79:AW80)</f>
        <v>0</v>
      </c>
      <c r="AX75" s="286">
        <f>SUM(AX76:AX79)</f>
        <v>3</v>
      </c>
    </row>
    <row r="76" spans="1:50" s="9" customFormat="1" ht="23.25">
      <c r="A76" s="254">
        <v>1</v>
      </c>
      <c r="B76" s="167" t="s">
        <v>114</v>
      </c>
      <c r="C76" s="421">
        <f>SUM(D76:H76)</f>
        <v>80</v>
      </c>
      <c r="D76" s="169">
        <f t="shared" si="36"/>
        <v>0</v>
      </c>
      <c r="E76" s="170">
        <f t="shared" si="36"/>
        <v>0</v>
      </c>
      <c r="F76" s="170">
        <f t="shared" si="36"/>
        <v>0</v>
      </c>
      <c r="G76" s="170">
        <f t="shared" si="36"/>
        <v>0</v>
      </c>
      <c r="H76" s="171">
        <f t="shared" si="36"/>
        <v>80</v>
      </c>
      <c r="I76" s="73"/>
      <c r="J76" s="74"/>
      <c r="K76" s="74"/>
      <c r="L76" s="74"/>
      <c r="M76" s="74"/>
      <c r="N76" s="172"/>
      <c r="O76" s="72"/>
      <c r="P76" s="111"/>
      <c r="Q76" s="87"/>
      <c r="R76" s="87"/>
      <c r="S76" s="268"/>
      <c r="T76" s="87">
        <v>80</v>
      </c>
      <c r="U76" s="173" t="s">
        <v>25</v>
      </c>
      <c r="V76" s="72">
        <v>3</v>
      </c>
      <c r="W76" s="111"/>
      <c r="X76" s="87"/>
      <c r="Y76" s="87"/>
      <c r="Z76" s="87"/>
      <c r="AA76" s="87"/>
      <c r="AB76" s="173"/>
      <c r="AC76" s="72"/>
      <c r="AD76" s="111"/>
      <c r="AE76" s="87"/>
      <c r="AF76" s="87"/>
      <c r="AG76" s="87"/>
      <c r="AH76" s="87"/>
      <c r="AI76" s="173"/>
      <c r="AJ76" s="72"/>
      <c r="AK76" s="111"/>
      <c r="AL76" s="87"/>
      <c r="AM76" s="87"/>
      <c r="AN76" s="87"/>
      <c r="AO76" s="87"/>
      <c r="AP76" s="173"/>
      <c r="AQ76" s="72"/>
      <c r="AR76" s="111"/>
      <c r="AS76" s="87"/>
      <c r="AT76" s="87"/>
      <c r="AU76" s="87"/>
      <c r="AV76" s="87"/>
      <c r="AW76" s="173"/>
      <c r="AX76" s="71"/>
    </row>
    <row r="77" spans="1:50" s="9" customFormat="1" ht="23.25">
      <c r="A77" s="255">
        <v>2</v>
      </c>
      <c r="B77" s="175" t="s">
        <v>115</v>
      </c>
      <c r="C77" s="421">
        <f>SUM(D77:H77)</f>
        <v>80</v>
      </c>
      <c r="D77" s="169">
        <f t="shared" si="36"/>
        <v>0</v>
      </c>
      <c r="E77" s="170">
        <f t="shared" si="36"/>
        <v>0</v>
      </c>
      <c r="F77" s="170">
        <f t="shared" si="36"/>
        <v>0</v>
      </c>
      <c r="G77" s="170">
        <f t="shared" si="36"/>
        <v>0</v>
      </c>
      <c r="H77" s="171">
        <f t="shared" si="36"/>
        <v>80</v>
      </c>
      <c r="I77" s="55"/>
      <c r="J77" s="56"/>
      <c r="K77" s="56"/>
      <c r="L77" s="56"/>
      <c r="M77" s="56"/>
      <c r="N77" s="57"/>
      <c r="O77" s="54"/>
      <c r="P77" s="58"/>
      <c r="Q77" s="59"/>
      <c r="R77" s="59"/>
      <c r="S77" s="59"/>
      <c r="T77" s="59"/>
      <c r="U77" s="60"/>
      <c r="V77" s="54"/>
      <c r="W77" s="58"/>
      <c r="X77" s="59"/>
      <c r="Y77" s="59"/>
      <c r="Z77" s="267"/>
      <c r="AA77" s="59">
        <v>80</v>
      </c>
      <c r="AB77" s="60" t="s">
        <v>25</v>
      </c>
      <c r="AC77" s="54">
        <v>3</v>
      </c>
      <c r="AD77" s="58"/>
      <c r="AE77" s="59"/>
      <c r="AF77" s="59"/>
      <c r="AG77" s="59"/>
      <c r="AH77" s="59"/>
      <c r="AI77" s="60"/>
      <c r="AJ77" s="54"/>
      <c r="AK77" s="58"/>
      <c r="AL77" s="59"/>
      <c r="AM77" s="59"/>
      <c r="AN77" s="59"/>
      <c r="AO77" s="59"/>
      <c r="AP77" s="60"/>
      <c r="AQ77" s="54"/>
      <c r="AR77" s="58"/>
      <c r="AS77" s="59"/>
      <c r="AT77" s="59"/>
      <c r="AU77" s="59"/>
      <c r="AV77" s="59"/>
      <c r="AW77" s="60"/>
      <c r="AX77" s="53"/>
    </row>
    <row r="78" spans="1:50" s="9" customFormat="1" ht="23.25">
      <c r="A78" s="255">
        <v>3</v>
      </c>
      <c r="B78" s="175" t="s">
        <v>116</v>
      </c>
      <c r="C78" s="421">
        <f>SUM(D78:H78)</f>
        <v>240</v>
      </c>
      <c r="D78" s="169">
        <f t="shared" si="36"/>
        <v>0</v>
      </c>
      <c r="E78" s="170">
        <f t="shared" si="36"/>
        <v>0</v>
      </c>
      <c r="F78" s="170">
        <f t="shared" si="36"/>
        <v>0</v>
      </c>
      <c r="G78" s="150">
        <f t="shared" si="36"/>
        <v>0</v>
      </c>
      <c r="H78" s="177">
        <f t="shared" si="36"/>
        <v>240</v>
      </c>
      <c r="I78" s="55"/>
      <c r="J78" s="56"/>
      <c r="K78" s="56"/>
      <c r="L78" s="56"/>
      <c r="M78" s="56"/>
      <c r="N78" s="57"/>
      <c r="O78" s="54"/>
      <c r="P78" s="58"/>
      <c r="Q78" s="59"/>
      <c r="R78" s="59"/>
      <c r="S78" s="59"/>
      <c r="T78" s="59"/>
      <c r="U78" s="60"/>
      <c r="V78" s="54"/>
      <c r="W78" s="58"/>
      <c r="X78" s="59"/>
      <c r="Y78" s="59"/>
      <c r="Z78" s="59"/>
      <c r="AA78" s="59"/>
      <c r="AB78" s="60"/>
      <c r="AC78" s="54"/>
      <c r="AD78" s="58"/>
      <c r="AE78" s="59"/>
      <c r="AF78" s="59"/>
      <c r="AG78" s="267"/>
      <c r="AH78" s="59">
        <v>160</v>
      </c>
      <c r="AI78" s="60" t="s">
        <v>25</v>
      </c>
      <c r="AJ78" s="54">
        <v>5</v>
      </c>
      <c r="AK78" s="58"/>
      <c r="AL78" s="59"/>
      <c r="AM78" s="59"/>
      <c r="AN78" s="59"/>
      <c r="AO78" s="59"/>
      <c r="AP78" s="60"/>
      <c r="AQ78" s="54"/>
      <c r="AR78" s="58"/>
      <c r="AS78" s="59"/>
      <c r="AT78" s="59"/>
      <c r="AU78" s="267"/>
      <c r="AV78" s="59">
        <v>80</v>
      </c>
      <c r="AW78" s="60" t="s">
        <v>25</v>
      </c>
      <c r="AX78" s="53">
        <v>3</v>
      </c>
    </row>
    <row r="79" spans="1:50" s="9" customFormat="1" ht="24" thickBot="1">
      <c r="A79" s="257">
        <v>4</v>
      </c>
      <c r="B79" s="180" t="s">
        <v>117</v>
      </c>
      <c r="C79" s="430">
        <f>SUM(D79:H79)</f>
        <v>80</v>
      </c>
      <c r="D79" s="264">
        <f t="shared" si="36"/>
        <v>0</v>
      </c>
      <c r="E79" s="113">
        <f t="shared" si="36"/>
        <v>0</v>
      </c>
      <c r="F79" s="113"/>
      <c r="G79" s="156">
        <f t="shared" si="36"/>
        <v>0</v>
      </c>
      <c r="H79" s="183">
        <f t="shared" si="36"/>
        <v>80</v>
      </c>
      <c r="I79" s="184"/>
      <c r="J79" s="185"/>
      <c r="K79" s="185"/>
      <c r="L79" s="185"/>
      <c r="M79" s="185"/>
      <c r="N79" s="186"/>
      <c r="O79" s="187"/>
      <c r="P79" s="188"/>
      <c r="Q79" s="189"/>
      <c r="R79" s="189"/>
      <c r="S79" s="189"/>
      <c r="T79" s="189"/>
      <c r="U79" s="190"/>
      <c r="V79" s="187"/>
      <c r="W79" s="188"/>
      <c r="X79" s="189"/>
      <c r="Y79" s="189"/>
      <c r="Z79" s="189"/>
      <c r="AA79" s="189"/>
      <c r="AB79" s="190"/>
      <c r="AC79" s="187"/>
      <c r="AD79" s="188"/>
      <c r="AE79" s="189"/>
      <c r="AF79" s="189"/>
      <c r="AG79" s="189"/>
      <c r="AH79" s="189"/>
      <c r="AI79" s="190"/>
      <c r="AJ79" s="187"/>
      <c r="AK79" s="188"/>
      <c r="AL79" s="189"/>
      <c r="AM79" s="189"/>
      <c r="AN79" s="287"/>
      <c r="AO79" s="189">
        <v>80</v>
      </c>
      <c r="AP79" s="190" t="s">
        <v>25</v>
      </c>
      <c r="AQ79" s="187">
        <v>3</v>
      </c>
      <c r="AR79" s="188"/>
      <c r="AS79" s="188"/>
      <c r="AT79" s="188"/>
      <c r="AU79" s="188"/>
      <c r="AV79" s="188"/>
      <c r="AW79" s="188"/>
      <c r="AX79" s="191"/>
    </row>
    <row r="80" spans="1:50" s="9" customFormat="1" ht="20.2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</row>
    <row r="81" spans="1:50" s="9" customFormat="1" ht="23.25">
      <c r="A81" s="159" t="s">
        <v>248</v>
      </c>
      <c r="B81" s="235" t="s">
        <v>35</v>
      </c>
      <c r="C81" s="159">
        <f>D81+E81+F81+G81+H81</f>
        <v>0</v>
      </c>
      <c r="D81" s="159">
        <f>I81+P81+W81+AD81+AK81+AR81</f>
        <v>0</v>
      </c>
      <c r="E81" s="159">
        <f>J81+Q81+X81+AE81+AL81+AS81</f>
        <v>0</v>
      </c>
      <c r="F81" s="159">
        <f>K81+R81+Y81+AF81+AM81+AT81</f>
        <v>0</v>
      </c>
      <c r="G81" s="159">
        <f>L81+S81+Z81+AG81+AN81+AU81</f>
        <v>0</v>
      </c>
      <c r="H81" s="236">
        <f>M81+T81+AA81+AH81+AO81+AV81</f>
        <v>0</v>
      </c>
      <c r="I81" s="288">
        <v>0</v>
      </c>
      <c r="J81" s="289">
        <v>0</v>
      </c>
      <c r="K81" s="289">
        <v>0</v>
      </c>
      <c r="L81" s="289">
        <v>0</v>
      </c>
      <c r="M81" s="289">
        <v>0</v>
      </c>
      <c r="N81" s="290">
        <v>0</v>
      </c>
      <c r="O81" s="252">
        <v>0</v>
      </c>
      <c r="P81" s="291">
        <v>0</v>
      </c>
      <c r="Q81" s="289">
        <v>0</v>
      </c>
      <c r="R81" s="289">
        <v>0</v>
      </c>
      <c r="S81" s="289">
        <v>0</v>
      </c>
      <c r="T81" s="289">
        <v>0</v>
      </c>
      <c r="U81" s="290">
        <v>0</v>
      </c>
      <c r="V81" s="252">
        <v>0</v>
      </c>
      <c r="W81" s="291">
        <v>0</v>
      </c>
      <c r="X81" s="289">
        <v>0</v>
      </c>
      <c r="Y81" s="289">
        <v>0</v>
      </c>
      <c r="Z81" s="289">
        <v>0</v>
      </c>
      <c r="AA81" s="289">
        <v>0</v>
      </c>
      <c r="AB81" s="290">
        <v>0</v>
      </c>
      <c r="AC81" s="252">
        <v>0</v>
      </c>
      <c r="AD81" s="291">
        <v>0</v>
      </c>
      <c r="AE81" s="289">
        <v>0</v>
      </c>
      <c r="AF81" s="289">
        <v>0</v>
      </c>
      <c r="AG81" s="289">
        <v>0</v>
      </c>
      <c r="AH81" s="289">
        <v>0</v>
      </c>
      <c r="AI81" s="290">
        <v>0</v>
      </c>
      <c r="AJ81" s="292">
        <v>0</v>
      </c>
      <c r="AK81" s="291">
        <v>0</v>
      </c>
      <c r="AL81" s="289">
        <v>0</v>
      </c>
      <c r="AM81" s="289">
        <v>0</v>
      </c>
      <c r="AN81" s="289">
        <v>0</v>
      </c>
      <c r="AO81" s="289">
        <v>0</v>
      </c>
      <c r="AP81" s="290">
        <v>0</v>
      </c>
      <c r="AQ81" s="252">
        <v>0</v>
      </c>
      <c r="AR81" s="291">
        <v>0</v>
      </c>
      <c r="AS81" s="289">
        <v>0</v>
      </c>
      <c r="AT81" s="289">
        <v>0</v>
      </c>
      <c r="AU81" s="289">
        <v>0</v>
      </c>
      <c r="AV81" s="289">
        <v>0</v>
      </c>
      <c r="AW81" s="293">
        <v>0</v>
      </c>
      <c r="AX81" s="159">
        <v>10</v>
      </c>
    </row>
    <row r="82" spans="1:51" s="120" customFormat="1" ht="21" thickBot="1">
      <c r="A82" s="116"/>
      <c r="B82" s="114"/>
      <c r="C82" s="115"/>
      <c r="D82" s="115"/>
      <c r="E82" s="115"/>
      <c r="F82" s="115"/>
      <c r="G82" s="115"/>
      <c r="H82" s="115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9"/>
      <c r="AY82" s="9"/>
    </row>
    <row r="83" spans="1:62" s="106" customFormat="1" ht="21" thickBot="1">
      <c r="A83" s="116"/>
      <c r="B83" s="118" t="s">
        <v>36</v>
      </c>
      <c r="C83" s="115"/>
      <c r="D83" s="115"/>
      <c r="E83" s="115"/>
      <c r="F83" s="115"/>
      <c r="G83" s="115"/>
      <c r="H83" s="262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472"/>
      <c r="X83" s="473"/>
      <c r="Y83" s="473"/>
      <c r="Z83" s="473"/>
      <c r="AA83" s="473"/>
      <c r="AB83" s="473"/>
      <c r="AC83" s="473"/>
      <c r="AD83" s="472"/>
      <c r="AE83" s="473"/>
      <c r="AF83" s="473"/>
      <c r="AG83" s="473"/>
      <c r="AH83" s="473"/>
      <c r="AI83" s="473"/>
      <c r="AJ83" s="473"/>
      <c r="AK83" s="472"/>
      <c r="AL83" s="473"/>
      <c r="AM83" s="473"/>
      <c r="AN83" s="473"/>
      <c r="AO83" s="473"/>
      <c r="AP83" s="473"/>
      <c r="AQ83" s="473"/>
      <c r="AR83" s="472"/>
      <c r="AS83" s="473"/>
      <c r="AT83" s="473"/>
      <c r="AU83" s="473"/>
      <c r="AV83" s="473"/>
      <c r="AW83" s="473"/>
      <c r="AX83" s="473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</row>
    <row r="84" spans="1:62" s="106" customFormat="1" ht="21" thickBot="1">
      <c r="A84" s="116"/>
      <c r="B84" s="123" t="s">
        <v>37</v>
      </c>
      <c r="C84" s="294">
        <f>SUM(C75,C70,C49,C36,C24,C13)</f>
        <v>2460</v>
      </c>
      <c r="D84" s="295">
        <f>SUM(D75,D70,D49,D36,D24,D13)</f>
        <v>690</v>
      </c>
      <c r="E84" s="295">
        <f>SUM(E70,E49,E36,E24,E13)</f>
        <v>1140</v>
      </c>
      <c r="F84" s="295">
        <f>SUM(F13,F24,F36,F49,F75,F70)</f>
        <v>75</v>
      </c>
      <c r="G84" s="295">
        <f>SUM(G13,G24,G36,G49,G75,G70)</f>
        <v>75</v>
      </c>
      <c r="H84" s="296">
        <f>SUM(H13,H24,H36,H49,H75,H70)</f>
        <v>480</v>
      </c>
      <c r="I84" s="121">
        <f aca="true" t="shared" si="39" ref="I84:N84">I13+I24+I49+I75+I81+I36++I70</f>
        <v>210</v>
      </c>
      <c r="J84" s="121">
        <f t="shared" si="39"/>
        <v>150</v>
      </c>
      <c r="K84" s="121">
        <f t="shared" si="39"/>
        <v>0</v>
      </c>
      <c r="L84" s="121">
        <f t="shared" si="39"/>
        <v>0</v>
      </c>
      <c r="M84" s="121">
        <f t="shared" si="39"/>
        <v>0</v>
      </c>
      <c r="N84" s="121">
        <f t="shared" si="39"/>
        <v>2</v>
      </c>
      <c r="O84" s="261">
        <f>O13+O24+O49++O75+O81+O36+O70</f>
        <v>30</v>
      </c>
      <c r="P84" s="121">
        <f aca="true" t="shared" si="40" ref="P84:U84">P13+P24+P49+P75+P81+P36++P70</f>
        <v>135</v>
      </c>
      <c r="Q84" s="121">
        <f t="shared" si="40"/>
        <v>225</v>
      </c>
      <c r="R84" s="121">
        <f t="shared" si="40"/>
        <v>0</v>
      </c>
      <c r="S84" s="121">
        <f t="shared" si="40"/>
        <v>0</v>
      </c>
      <c r="T84" s="121">
        <f t="shared" si="40"/>
        <v>80</v>
      </c>
      <c r="U84" s="121">
        <f t="shared" si="40"/>
        <v>3</v>
      </c>
      <c r="V84" s="261">
        <f>V13+V24+V49++V75+V81+V36+V70</f>
        <v>30</v>
      </c>
      <c r="W84" s="121">
        <f aca="true" t="shared" si="41" ref="W84:AB84">W13+W24+W49+W75+W81+W36++W70</f>
        <v>120</v>
      </c>
      <c r="X84" s="121">
        <f t="shared" si="41"/>
        <v>225</v>
      </c>
      <c r="Y84" s="121">
        <f t="shared" si="41"/>
        <v>0</v>
      </c>
      <c r="Z84" s="121">
        <f t="shared" si="41"/>
        <v>15</v>
      </c>
      <c r="AA84" s="121">
        <f t="shared" si="41"/>
        <v>80</v>
      </c>
      <c r="AB84" s="121">
        <f t="shared" si="41"/>
        <v>2</v>
      </c>
      <c r="AC84" s="261">
        <f>AC13+AC24+AC49++AC75+AC81+AC36+AC70</f>
        <v>30</v>
      </c>
      <c r="AD84" s="121">
        <f aca="true" t="shared" si="42" ref="AD84:AI84">AD13+AD24+AD49+AD75+AD81+AD36++AD70</f>
        <v>105</v>
      </c>
      <c r="AE84" s="121">
        <f t="shared" si="42"/>
        <v>255</v>
      </c>
      <c r="AF84" s="121">
        <f t="shared" si="42"/>
        <v>15</v>
      </c>
      <c r="AG84" s="121">
        <f t="shared" si="42"/>
        <v>0</v>
      </c>
      <c r="AH84" s="121">
        <f t="shared" si="42"/>
        <v>160</v>
      </c>
      <c r="AI84" s="121">
        <f t="shared" si="42"/>
        <v>2</v>
      </c>
      <c r="AJ84" s="261">
        <f>AJ13+AJ24+AJ49++AJ75+AJ81+AJ36+AJ70</f>
        <v>30</v>
      </c>
      <c r="AK84" s="121">
        <f>SUM(AK71:AK72,AK62)</f>
        <v>75</v>
      </c>
      <c r="AL84" s="121">
        <f>SUM(AL73,AL61:AL62,AL53,AL15)</f>
        <v>135</v>
      </c>
      <c r="AM84" s="121">
        <f>AM13+AM24+AM49+AM75+AM81+AM36++AM70</f>
        <v>30</v>
      </c>
      <c r="AN84" s="121">
        <f>AN13+AN24+AN49+AN75+AN81+AN36++AN70</f>
        <v>60</v>
      </c>
      <c r="AO84" s="121">
        <f>AO13+AO24+AO49+AO75+AO81+AO36++AO70</f>
        <v>80</v>
      </c>
      <c r="AP84" s="121">
        <f>AP13+AP24+AP49+AP75+AP81+AP36++AP70</f>
        <v>1</v>
      </c>
      <c r="AQ84" s="261">
        <f>AQ13+AQ24+AQ49++AQ75+AQ81+AQ36+AQ70</f>
        <v>30</v>
      </c>
      <c r="AR84" s="121">
        <f>AR13+AR24+AR49+AR75+AR81+AR36++AR70</f>
        <v>45</v>
      </c>
      <c r="AS84" s="121">
        <f>AS13+AS24+AS49+AS75+AS81+AS36++AS70</f>
        <v>150</v>
      </c>
      <c r="AT84" s="121">
        <f>AT13+AT24+AT49+AT75+AT81+AT36++AT70</f>
        <v>30</v>
      </c>
      <c r="AU84" s="121">
        <f>AU13+AU24+AU49+AU75+AU81+AU36++AU70</f>
        <v>0</v>
      </c>
      <c r="AV84" s="121">
        <f>AV13+AV24+AV49+AV75+AV81+AV36++AV70</f>
        <v>80</v>
      </c>
      <c r="AW84" s="121">
        <v>1</v>
      </c>
      <c r="AX84" s="261">
        <f>AX13+AX24+AX49++AX75+AX81+AX36+AX70</f>
        <v>30</v>
      </c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</row>
    <row r="85" spans="1:62" s="106" customFormat="1" ht="23.25" thickBot="1">
      <c r="A85" s="116"/>
      <c r="B85" s="123" t="s">
        <v>70</v>
      </c>
      <c r="C85" s="501">
        <f>C84</f>
        <v>2460</v>
      </c>
      <c r="D85" s="502"/>
      <c r="E85" s="502"/>
      <c r="F85" s="502"/>
      <c r="G85" s="502"/>
      <c r="H85" s="503"/>
      <c r="I85" s="468">
        <f>SUM(I84:M84)</f>
        <v>360</v>
      </c>
      <c r="J85" s="468"/>
      <c r="K85" s="468"/>
      <c r="L85" s="468"/>
      <c r="M85" s="468"/>
      <c r="N85" s="468"/>
      <c r="O85" s="469"/>
      <c r="P85" s="467">
        <f>SUM(P84:T84)</f>
        <v>440</v>
      </c>
      <c r="Q85" s="468"/>
      <c r="R85" s="468"/>
      <c r="S85" s="468"/>
      <c r="T85" s="468"/>
      <c r="U85" s="468"/>
      <c r="V85" s="469"/>
      <c r="W85" s="467">
        <f>SUM(W84:AA84)</f>
        <v>440</v>
      </c>
      <c r="X85" s="468"/>
      <c r="Y85" s="468"/>
      <c r="Z85" s="468"/>
      <c r="AA85" s="468"/>
      <c r="AB85" s="468"/>
      <c r="AC85" s="469"/>
      <c r="AD85" s="467">
        <f>SUM(AD84:AH84)</f>
        <v>535</v>
      </c>
      <c r="AE85" s="468"/>
      <c r="AF85" s="468"/>
      <c r="AG85" s="468"/>
      <c r="AH85" s="468"/>
      <c r="AI85" s="468"/>
      <c r="AJ85" s="469"/>
      <c r="AK85" s="467">
        <f>SUM(AK84:AO84)</f>
        <v>380</v>
      </c>
      <c r="AL85" s="468"/>
      <c r="AM85" s="468"/>
      <c r="AN85" s="468"/>
      <c r="AO85" s="468"/>
      <c r="AP85" s="468"/>
      <c r="AQ85" s="469"/>
      <c r="AR85" s="467">
        <f>SUM(AR84:AV84)</f>
        <v>305</v>
      </c>
      <c r="AS85" s="468"/>
      <c r="AT85" s="468"/>
      <c r="AU85" s="468"/>
      <c r="AV85" s="468"/>
      <c r="AW85" s="468"/>
      <c r="AX85" s="46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</row>
    <row r="86" spans="1:62" s="9" customFormat="1" ht="30.75" thickBot="1">
      <c r="A86" s="116"/>
      <c r="B86" s="124" t="s">
        <v>38</v>
      </c>
      <c r="C86" s="498">
        <f>C85-H84</f>
        <v>1980</v>
      </c>
      <c r="D86" s="499"/>
      <c r="E86" s="499"/>
      <c r="F86" s="499"/>
      <c r="G86" s="499"/>
      <c r="H86" s="500"/>
      <c r="I86" s="494">
        <f>SUM(I84:L84)</f>
        <v>360</v>
      </c>
      <c r="J86" s="494"/>
      <c r="K86" s="494"/>
      <c r="L86" s="494"/>
      <c r="M86" s="494"/>
      <c r="N86" s="494"/>
      <c r="O86" s="495"/>
      <c r="P86" s="493">
        <f>SUM(P84:S84)</f>
        <v>360</v>
      </c>
      <c r="Q86" s="494"/>
      <c r="R86" s="494"/>
      <c r="S86" s="494"/>
      <c r="T86" s="494"/>
      <c r="U86" s="494"/>
      <c r="V86" s="495"/>
      <c r="W86" s="493">
        <f>SUM(W84:Z84)</f>
        <v>360</v>
      </c>
      <c r="X86" s="494"/>
      <c r="Y86" s="494"/>
      <c r="Z86" s="494"/>
      <c r="AA86" s="494"/>
      <c r="AB86" s="494"/>
      <c r="AC86" s="495"/>
      <c r="AD86" s="493">
        <f>SUM(AD84:AG84)</f>
        <v>375</v>
      </c>
      <c r="AE86" s="494"/>
      <c r="AF86" s="494"/>
      <c r="AG86" s="494"/>
      <c r="AH86" s="494"/>
      <c r="AI86" s="494"/>
      <c r="AJ86" s="495"/>
      <c r="AK86" s="493">
        <f>SUM(AK84:AN84)</f>
        <v>300</v>
      </c>
      <c r="AL86" s="494"/>
      <c r="AM86" s="494"/>
      <c r="AN86" s="494"/>
      <c r="AO86" s="494"/>
      <c r="AP86" s="494"/>
      <c r="AQ86" s="495"/>
      <c r="AR86" s="493">
        <f>SUM(AR84:AU84)</f>
        <v>225</v>
      </c>
      <c r="AS86" s="494"/>
      <c r="AT86" s="494"/>
      <c r="AU86" s="494"/>
      <c r="AV86" s="494"/>
      <c r="AW86" s="494"/>
      <c r="AX86" s="495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</row>
    <row r="87" spans="1:62" s="9" customFormat="1" ht="18.75">
      <c r="A87" s="385"/>
      <c r="B87" s="385"/>
      <c r="C87" s="385"/>
      <c r="D87" s="385"/>
      <c r="E87" s="385"/>
      <c r="F87" s="385"/>
      <c r="G87" s="385"/>
      <c r="H87" s="385"/>
      <c r="I87" s="385"/>
      <c r="J87" s="385"/>
      <c r="K87" s="385"/>
      <c r="L87" s="385"/>
      <c r="M87" s="385"/>
      <c r="N87" s="385"/>
      <c r="O87" s="385"/>
      <c r="P87" s="385"/>
      <c r="Q87" s="385"/>
      <c r="R87" s="385"/>
      <c r="S87" s="385"/>
      <c r="T87" s="385"/>
      <c r="U87" s="385"/>
      <c r="V87" s="385"/>
      <c r="W87" s="385"/>
      <c r="X87" s="385"/>
      <c r="Y87" s="385"/>
      <c r="Z87" s="385"/>
      <c r="AA87" s="385"/>
      <c r="AB87" s="385"/>
      <c r="AC87" s="385"/>
      <c r="AD87" s="385"/>
      <c r="AE87" s="385"/>
      <c r="AF87" s="385"/>
      <c r="AG87" s="385"/>
      <c r="AH87" s="385"/>
      <c r="AI87" s="385"/>
      <c r="AJ87" s="385"/>
      <c r="AK87" s="385"/>
      <c r="AL87" s="385"/>
      <c r="AM87" s="385"/>
      <c r="AN87" s="385"/>
      <c r="AO87" s="385"/>
      <c r="AP87" s="385"/>
      <c r="AQ87" s="385"/>
      <c r="AR87" s="385"/>
      <c r="AS87" s="385"/>
      <c r="AT87" s="385"/>
      <c r="AU87" s="29"/>
      <c r="AV87" s="385"/>
      <c r="AW87" s="385"/>
      <c r="AX87" s="385"/>
      <c r="AY87" s="385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</row>
    <row r="88" spans="1:51" s="29" customFormat="1" ht="20.25">
      <c r="A88" s="116"/>
      <c r="B88" s="125" t="s">
        <v>39</v>
      </c>
      <c r="C88" s="126"/>
      <c r="D88" s="127"/>
      <c r="E88" s="132"/>
      <c r="F88" s="132"/>
      <c r="G88" s="132"/>
      <c r="H88" s="132"/>
      <c r="AR88" s="126"/>
      <c r="AS88" s="128"/>
      <c r="AT88" s="128"/>
      <c r="AV88" s="9"/>
      <c r="AW88" s="9"/>
      <c r="AX88" s="9"/>
      <c r="AY88" s="9"/>
    </row>
    <row r="89" spans="1:51" s="29" customFormat="1" ht="23.25">
      <c r="A89" s="116"/>
      <c r="B89" s="131" t="s">
        <v>40</v>
      </c>
      <c r="C89" s="192"/>
      <c r="D89" s="132"/>
      <c r="E89" s="132"/>
      <c r="F89" s="132"/>
      <c r="G89" s="132"/>
      <c r="H89" s="132"/>
      <c r="J89" s="453"/>
      <c r="K89" s="453"/>
      <c r="L89" s="453"/>
      <c r="M89" s="453"/>
      <c r="N89" s="453"/>
      <c r="O89" s="453"/>
      <c r="P89" s="453"/>
      <c r="Q89" s="453"/>
      <c r="R89" s="453"/>
      <c r="S89" s="453"/>
      <c r="T89" s="453"/>
      <c r="U89" s="453"/>
      <c r="V89" s="453"/>
      <c r="W89" s="453"/>
      <c r="X89" s="453"/>
      <c r="Y89" s="453"/>
      <c r="Z89" s="453"/>
      <c r="AA89" s="453"/>
      <c r="AB89" s="453"/>
      <c r="AC89" s="453"/>
      <c r="AD89" s="453"/>
      <c r="AE89" s="453"/>
      <c r="AF89" s="453"/>
      <c r="AG89" s="453"/>
      <c r="AH89" s="453"/>
      <c r="AI89" s="453"/>
      <c r="AY89" s="9"/>
    </row>
    <row r="90" spans="1:51" s="29" customFormat="1" ht="23.25">
      <c r="A90" s="116"/>
      <c r="B90" s="131" t="s">
        <v>41</v>
      </c>
      <c r="C90" s="132"/>
      <c r="D90" s="132"/>
      <c r="E90" s="132"/>
      <c r="F90" s="132"/>
      <c r="G90" s="132"/>
      <c r="H90" s="132"/>
      <c r="J90" s="453"/>
      <c r="K90" s="453"/>
      <c r="L90" s="453"/>
      <c r="M90" s="453"/>
      <c r="N90" s="453"/>
      <c r="O90" s="453"/>
      <c r="P90" s="453"/>
      <c r="Q90" s="453"/>
      <c r="R90" s="453"/>
      <c r="S90" s="453"/>
      <c r="T90" s="453"/>
      <c r="U90" s="453"/>
      <c r="V90" s="453"/>
      <c r="W90" s="453"/>
      <c r="X90" s="453"/>
      <c r="Y90" s="453"/>
      <c r="Z90" s="453"/>
      <c r="AA90" s="453"/>
      <c r="AB90" s="453"/>
      <c r="AC90" s="453"/>
      <c r="AD90" s="453"/>
      <c r="AE90" s="453"/>
      <c r="AF90" s="453"/>
      <c r="AG90" s="453"/>
      <c r="AH90" s="453"/>
      <c r="AI90" s="453"/>
      <c r="AY90" s="9"/>
    </row>
    <row r="91" spans="1:51" s="29" customFormat="1" ht="23.25">
      <c r="A91" s="116"/>
      <c r="B91" s="9" t="s">
        <v>42</v>
      </c>
      <c r="C91" s="132"/>
      <c r="D91" s="132"/>
      <c r="E91" s="132"/>
      <c r="F91" s="132"/>
      <c r="G91" s="132"/>
      <c r="H91" s="132"/>
      <c r="J91" s="453"/>
      <c r="K91" s="453"/>
      <c r="L91" s="453"/>
      <c r="M91" s="453"/>
      <c r="N91" s="453"/>
      <c r="O91" s="453"/>
      <c r="P91" s="453"/>
      <c r="Q91" s="453"/>
      <c r="R91" s="453"/>
      <c r="S91" s="453"/>
      <c r="T91" s="453"/>
      <c r="U91" s="453"/>
      <c r="V91" s="453"/>
      <c r="W91" s="453"/>
      <c r="X91" s="453"/>
      <c r="Y91" s="453"/>
      <c r="Z91" s="453"/>
      <c r="AA91" s="453"/>
      <c r="AB91" s="453"/>
      <c r="AC91" s="453"/>
      <c r="AD91" s="453"/>
      <c r="AE91" s="453"/>
      <c r="AF91" s="453"/>
      <c r="AG91" s="453"/>
      <c r="AH91" s="453"/>
      <c r="AI91" s="453"/>
      <c r="AJ91" s="35"/>
      <c r="AK91" s="35"/>
      <c r="AL91" s="35"/>
      <c r="AM91" s="35"/>
      <c r="AN91" s="35"/>
      <c r="AO91" s="35"/>
      <c r="AP91" s="35"/>
      <c r="AY91" s="9"/>
    </row>
    <row r="92" spans="1:51" s="29" customFormat="1" ht="23.25">
      <c r="A92" s="116"/>
      <c r="B92" s="131" t="s">
        <v>69</v>
      </c>
      <c r="C92" s="132"/>
      <c r="D92" s="132"/>
      <c r="E92" s="132"/>
      <c r="F92" s="132"/>
      <c r="G92" s="132"/>
      <c r="H92" s="132"/>
      <c r="J92" s="453"/>
      <c r="K92" s="453"/>
      <c r="L92" s="453"/>
      <c r="M92" s="453"/>
      <c r="N92" s="453"/>
      <c r="O92" s="453"/>
      <c r="P92" s="453"/>
      <c r="Q92" s="453"/>
      <c r="R92" s="453"/>
      <c r="S92" s="453"/>
      <c r="T92" s="453"/>
      <c r="U92" s="453"/>
      <c r="V92" s="453"/>
      <c r="W92" s="453"/>
      <c r="X92" s="453"/>
      <c r="Y92" s="453"/>
      <c r="Z92" s="453"/>
      <c r="AA92" s="453"/>
      <c r="AB92" s="453"/>
      <c r="AC92" s="453"/>
      <c r="AD92" s="453"/>
      <c r="AE92" s="453"/>
      <c r="AF92" s="453"/>
      <c r="AG92" s="453"/>
      <c r="AH92" s="453"/>
      <c r="AI92" s="453"/>
      <c r="AJ92" s="133"/>
      <c r="AK92" s="476" t="s">
        <v>43</v>
      </c>
      <c r="AL92" s="476"/>
      <c r="AM92" s="476"/>
      <c r="AN92" s="476"/>
      <c r="AO92" s="476"/>
      <c r="AP92" s="133"/>
      <c r="AQ92" s="133"/>
      <c r="AR92" s="134"/>
      <c r="AY92" s="9"/>
    </row>
    <row r="93" spans="1:51" s="29" customFormat="1" ht="23.25">
      <c r="A93" s="116"/>
      <c r="B93" s="9" t="s">
        <v>44</v>
      </c>
      <c r="C93" s="132"/>
      <c r="D93" s="132"/>
      <c r="E93" s="132"/>
      <c r="F93" s="132"/>
      <c r="G93" s="132"/>
      <c r="H93" s="132"/>
      <c r="J93" s="453"/>
      <c r="K93" s="453"/>
      <c r="L93" s="453"/>
      <c r="M93" s="453"/>
      <c r="N93" s="453"/>
      <c r="O93" s="453"/>
      <c r="P93" s="453"/>
      <c r="Q93" s="453"/>
      <c r="R93" s="453"/>
      <c r="S93" s="453"/>
      <c r="T93" s="453"/>
      <c r="U93" s="453"/>
      <c r="V93" s="453"/>
      <c r="W93" s="453"/>
      <c r="X93" s="453"/>
      <c r="Y93" s="453"/>
      <c r="Z93" s="453"/>
      <c r="AA93" s="453"/>
      <c r="AB93" s="453"/>
      <c r="AC93" s="453"/>
      <c r="AD93" s="453"/>
      <c r="AE93" s="453"/>
      <c r="AF93" s="453"/>
      <c r="AG93" s="453"/>
      <c r="AH93" s="453"/>
      <c r="AI93" s="453"/>
      <c r="AJ93" s="133"/>
      <c r="AK93" s="133"/>
      <c r="AL93" s="133"/>
      <c r="AM93" s="133"/>
      <c r="AN93" s="133"/>
      <c r="AO93" s="133"/>
      <c r="AP93" s="133"/>
      <c r="AQ93" s="133"/>
      <c r="AR93" s="134"/>
      <c r="AY93" s="9"/>
    </row>
    <row r="94" spans="1:51" s="29" customFormat="1" ht="20.25">
      <c r="A94" s="116"/>
      <c r="B94" s="297"/>
      <c r="C94" s="132"/>
      <c r="D94" s="132"/>
      <c r="E94" s="132"/>
      <c r="F94" s="132"/>
      <c r="G94" s="132"/>
      <c r="H94" s="132"/>
      <c r="AI94" s="134"/>
      <c r="AJ94" s="133"/>
      <c r="AK94" s="133"/>
      <c r="AL94" s="133"/>
      <c r="AM94" s="133"/>
      <c r="AN94" s="133"/>
      <c r="AO94" s="133"/>
      <c r="AP94" s="133"/>
      <c r="AQ94" s="133"/>
      <c r="AR94" s="134"/>
      <c r="AY94" s="9"/>
    </row>
    <row r="95" spans="1:51" s="29" customFormat="1" ht="20.25">
      <c r="A95" s="116"/>
      <c r="B95" s="297"/>
      <c r="C95" s="132"/>
      <c r="D95" s="132"/>
      <c r="E95" s="132"/>
      <c r="F95" s="132"/>
      <c r="G95" s="132"/>
      <c r="H95" s="132"/>
      <c r="AY95" s="9"/>
    </row>
    <row r="96" spans="9:15" ht="12">
      <c r="I96" s="29"/>
      <c r="J96" s="29"/>
      <c r="K96" s="29"/>
      <c r="L96" s="29"/>
      <c r="M96" s="29"/>
      <c r="N96" s="29"/>
      <c r="O96" s="29"/>
    </row>
    <row r="97" spans="9:15" ht="12">
      <c r="I97" s="29"/>
      <c r="J97" s="29"/>
      <c r="K97" s="29"/>
      <c r="L97" s="29"/>
      <c r="M97" s="29"/>
      <c r="N97" s="29"/>
      <c r="O97" s="29"/>
    </row>
    <row r="98" spans="9:15" ht="12">
      <c r="I98" s="29"/>
      <c r="J98" s="29"/>
      <c r="K98" s="29"/>
      <c r="L98" s="29"/>
      <c r="M98" s="29"/>
      <c r="N98" s="29"/>
      <c r="O98" s="29"/>
    </row>
    <row r="99" spans="9:15" ht="12">
      <c r="I99" s="29"/>
      <c r="J99" s="29"/>
      <c r="K99" s="29"/>
      <c r="L99" s="29"/>
      <c r="M99" s="29"/>
      <c r="N99" s="29"/>
      <c r="O99" s="29"/>
    </row>
    <row r="100" spans="9:15" ht="12">
      <c r="I100" s="29"/>
      <c r="J100" s="29"/>
      <c r="K100" s="29"/>
      <c r="L100" s="29"/>
      <c r="M100" s="29"/>
      <c r="N100" s="29"/>
      <c r="O100" s="29"/>
    </row>
    <row r="101" spans="9:15" ht="12">
      <c r="I101" s="29"/>
      <c r="J101" s="29"/>
      <c r="K101" s="29"/>
      <c r="L101" s="29"/>
      <c r="M101" s="29"/>
      <c r="N101" s="29"/>
      <c r="O101" s="29"/>
    </row>
    <row r="102" spans="9:15" ht="12">
      <c r="I102" s="29"/>
      <c r="J102" s="29"/>
      <c r="K102" s="29"/>
      <c r="L102" s="29"/>
      <c r="M102" s="29"/>
      <c r="N102" s="29"/>
      <c r="O102" s="29"/>
    </row>
    <row r="103" spans="9:15" ht="12">
      <c r="I103" s="29"/>
      <c r="J103" s="29"/>
      <c r="K103" s="29"/>
      <c r="L103" s="29"/>
      <c r="M103" s="29"/>
      <c r="N103" s="29"/>
      <c r="O103" s="29"/>
    </row>
    <row r="104" spans="9:15" ht="12">
      <c r="I104" s="29"/>
      <c r="J104" s="29"/>
      <c r="K104" s="29"/>
      <c r="L104" s="29"/>
      <c r="M104" s="29"/>
      <c r="N104" s="29"/>
      <c r="O104" s="29"/>
    </row>
    <row r="105" spans="9:15" ht="12">
      <c r="I105" s="29"/>
      <c r="J105" s="29"/>
      <c r="K105" s="29"/>
      <c r="L105" s="29"/>
      <c r="M105" s="29"/>
      <c r="N105" s="29"/>
      <c r="O105" s="29"/>
    </row>
    <row r="106" spans="9:15" ht="12">
      <c r="I106" s="29"/>
      <c r="J106" s="29"/>
      <c r="K106" s="29"/>
      <c r="L106" s="29"/>
      <c r="M106" s="29"/>
      <c r="N106" s="29"/>
      <c r="O106" s="29"/>
    </row>
    <row r="107" spans="9:15" ht="12">
      <c r="I107" s="29"/>
      <c r="J107" s="29"/>
      <c r="K107" s="29"/>
      <c r="L107" s="29"/>
      <c r="M107" s="29"/>
      <c r="N107" s="29"/>
      <c r="O107" s="29"/>
    </row>
    <row r="108" spans="9:15" ht="12">
      <c r="I108" s="29"/>
      <c r="J108" s="29"/>
      <c r="K108" s="29"/>
      <c r="L108" s="29"/>
      <c r="M108" s="29"/>
      <c r="N108" s="29"/>
      <c r="O108" s="29"/>
    </row>
    <row r="109" spans="9:15" ht="12">
      <c r="I109" s="29"/>
      <c r="J109" s="29"/>
      <c r="K109" s="29"/>
      <c r="L109" s="29"/>
      <c r="M109" s="29"/>
      <c r="N109" s="29"/>
      <c r="O109" s="29"/>
    </row>
    <row r="110" spans="9:15" ht="12">
      <c r="I110" s="29"/>
      <c r="J110" s="29"/>
      <c r="K110" s="29"/>
      <c r="L110" s="29"/>
      <c r="M110" s="29"/>
      <c r="N110" s="29"/>
      <c r="O110" s="29"/>
    </row>
    <row r="111" spans="9:15" ht="12">
      <c r="I111" s="29"/>
      <c r="J111" s="29"/>
      <c r="K111" s="29"/>
      <c r="L111" s="29"/>
      <c r="M111" s="29"/>
      <c r="N111" s="29"/>
      <c r="O111" s="29"/>
    </row>
    <row r="112" spans="9:15" ht="12">
      <c r="I112" s="29"/>
      <c r="J112" s="29"/>
      <c r="K112" s="29"/>
      <c r="L112" s="29"/>
      <c r="M112" s="29"/>
      <c r="N112" s="29"/>
      <c r="O112" s="29"/>
    </row>
    <row r="113" spans="9:15" ht="12">
      <c r="I113" s="29"/>
      <c r="J113" s="29"/>
      <c r="K113" s="29"/>
      <c r="L113" s="29"/>
      <c r="M113" s="29"/>
      <c r="N113" s="29"/>
      <c r="O113" s="29"/>
    </row>
    <row r="114" spans="9:15" ht="12">
      <c r="I114" s="29"/>
      <c r="J114" s="29"/>
      <c r="K114" s="29"/>
      <c r="L114" s="29"/>
      <c r="M114" s="29"/>
      <c r="N114" s="29"/>
      <c r="O114" s="29"/>
    </row>
    <row r="115" spans="9:15" ht="12">
      <c r="I115" s="29"/>
      <c r="J115" s="29"/>
      <c r="K115" s="29"/>
      <c r="L115" s="29"/>
      <c r="M115" s="29"/>
      <c r="N115" s="29"/>
      <c r="O115" s="29"/>
    </row>
    <row r="116" spans="9:15" ht="12">
      <c r="I116" s="29"/>
      <c r="J116" s="29"/>
      <c r="K116" s="29"/>
      <c r="L116" s="29"/>
      <c r="M116" s="29"/>
      <c r="N116" s="29"/>
      <c r="O116" s="29"/>
    </row>
    <row r="117" spans="9:15" ht="12">
      <c r="I117" s="29"/>
      <c r="J117" s="29"/>
      <c r="K117" s="29"/>
      <c r="L117" s="29"/>
      <c r="M117" s="29"/>
      <c r="N117" s="29"/>
      <c r="O117" s="29"/>
    </row>
    <row r="118" spans="9:15" ht="12">
      <c r="I118" s="29"/>
      <c r="J118" s="29"/>
      <c r="K118" s="29"/>
      <c r="L118" s="29"/>
      <c r="M118" s="29"/>
      <c r="N118" s="29"/>
      <c r="O118" s="29"/>
    </row>
    <row r="119" spans="9:15" ht="12">
      <c r="I119" s="29"/>
      <c r="J119" s="29"/>
      <c r="K119" s="29"/>
      <c r="L119" s="29"/>
      <c r="M119" s="29"/>
      <c r="N119" s="29"/>
      <c r="O119" s="29"/>
    </row>
    <row r="120" spans="9:15" ht="12">
      <c r="I120" s="29"/>
      <c r="J120" s="29"/>
      <c r="K120" s="29"/>
      <c r="L120" s="29"/>
      <c r="M120" s="29"/>
      <c r="N120" s="29"/>
      <c r="O120" s="29"/>
    </row>
    <row r="121" spans="9:15" ht="12">
      <c r="I121" s="29"/>
      <c r="J121" s="29"/>
      <c r="K121" s="29"/>
      <c r="L121" s="29"/>
      <c r="M121" s="29"/>
      <c r="N121" s="29"/>
      <c r="O121" s="29"/>
    </row>
    <row r="122" spans="9:15" ht="12">
      <c r="I122" s="29"/>
      <c r="J122" s="29"/>
      <c r="K122" s="29"/>
      <c r="L122" s="29"/>
      <c r="M122" s="29"/>
      <c r="N122" s="29"/>
      <c r="O122" s="29"/>
    </row>
    <row r="123" spans="9:15" ht="12">
      <c r="I123" s="29"/>
      <c r="J123" s="29"/>
      <c r="K123" s="29"/>
      <c r="L123" s="29"/>
      <c r="M123" s="29"/>
      <c r="N123" s="29"/>
      <c r="O123" s="29"/>
    </row>
    <row r="124" spans="9:15" ht="12">
      <c r="I124" s="29"/>
      <c r="J124" s="29"/>
      <c r="K124" s="29"/>
      <c r="L124" s="29"/>
      <c r="M124" s="29"/>
      <c r="N124" s="29"/>
      <c r="O124" s="29"/>
    </row>
    <row r="125" spans="9:15" ht="12">
      <c r="I125" s="29"/>
      <c r="J125" s="29"/>
      <c r="K125" s="29"/>
      <c r="L125" s="29"/>
      <c r="M125" s="29"/>
      <c r="N125" s="29"/>
      <c r="O125" s="29"/>
    </row>
    <row r="126" spans="9:15" ht="12">
      <c r="I126" s="29"/>
      <c r="J126" s="29"/>
      <c r="K126" s="29"/>
      <c r="L126" s="29"/>
      <c r="M126" s="29"/>
      <c r="N126" s="29"/>
      <c r="O126" s="29"/>
    </row>
    <row r="127" spans="9:15" ht="12">
      <c r="I127" s="29"/>
      <c r="J127" s="29"/>
      <c r="K127" s="29"/>
      <c r="L127" s="29"/>
      <c r="M127" s="29"/>
      <c r="N127" s="29"/>
      <c r="O127" s="29"/>
    </row>
    <row r="128" spans="9:15" ht="12">
      <c r="I128" s="29"/>
      <c r="J128" s="29"/>
      <c r="K128" s="29"/>
      <c r="L128" s="29"/>
      <c r="M128" s="29"/>
      <c r="N128" s="29"/>
      <c r="O128" s="29"/>
    </row>
    <row r="129" spans="9:15" ht="12">
      <c r="I129" s="29"/>
      <c r="J129" s="29"/>
      <c r="K129" s="29"/>
      <c r="L129" s="29"/>
      <c r="M129" s="29"/>
      <c r="N129" s="29"/>
      <c r="O129" s="29"/>
    </row>
    <row r="130" spans="9:15" ht="12">
      <c r="I130" s="29"/>
      <c r="J130" s="29"/>
      <c r="K130" s="29"/>
      <c r="L130" s="29"/>
      <c r="M130" s="29"/>
      <c r="N130" s="29"/>
      <c r="O130" s="29"/>
    </row>
    <row r="131" spans="9:15" ht="12">
      <c r="I131" s="29"/>
      <c r="J131" s="29"/>
      <c r="K131" s="29"/>
      <c r="L131" s="29"/>
      <c r="M131" s="29"/>
      <c r="N131" s="29"/>
      <c r="O131" s="29"/>
    </row>
    <row r="132" spans="9:15" ht="12">
      <c r="I132" s="29"/>
      <c r="J132" s="29"/>
      <c r="K132" s="29"/>
      <c r="L132" s="29"/>
      <c r="M132" s="29"/>
      <c r="N132" s="29"/>
      <c r="O132" s="29"/>
    </row>
    <row r="133" spans="9:15" ht="12">
      <c r="I133" s="29"/>
      <c r="J133" s="29"/>
      <c r="K133" s="29"/>
      <c r="L133" s="29"/>
      <c r="M133" s="29"/>
      <c r="N133" s="29"/>
      <c r="O133" s="29"/>
    </row>
    <row r="134" spans="9:15" ht="12">
      <c r="I134" s="29"/>
      <c r="J134" s="29"/>
      <c r="K134" s="29"/>
      <c r="L134" s="29"/>
      <c r="M134" s="29"/>
      <c r="N134" s="29"/>
      <c r="O134" s="29"/>
    </row>
    <row r="135" spans="9:15" ht="12">
      <c r="I135" s="29"/>
      <c r="J135" s="29"/>
      <c r="K135" s="29"/>
      <c r="L135" s="29"/>
      <c r="M135" s="29"/>
      <c r="N135" s="29"/>
      <c r="O135" s="29"/>
    </row>
    <row r="136" spans="9:15" ht="12">
      <c r="I136" s="29"/>
      <c r="J136" s="29"/>
      <c r="K136" s="29"/>
      <c r="L136" s="29"/>
      <c r="M136" s="29"/>
      <c r="N136" s="29"/>
      <c r="O136" s="29"/>
    </row>
    <row r="137" spans="9:15" ht="12">
      <c r="I137" s="29"/>
      <c r="J137" s="29"/>
      <c r="K137" s="29"/>
      <c r="L137" s="29"/>
      <c r="M137" s="29"/>
      <c r="N137" s="29"/>
      <c r="O137" s="29"/>
    </row>
    <row r="138" spans="9:15" ht="12">
      <c r="I138" s="29"/>
      <c r="J138" s="29"/>
      <c r="K138" s="29"/>
      <c r="L138" s="29"/>
      <c r="M138" s="29"/>
      <c r="N138" s="29"/>
      <c r="O138" s="29"/>
    </row>
    <row r="139" spans="9:15" ht="12">
      <c r="I139" s="29"/>
      <c r="J139" s="29"/>
      <c r="K139" s="29"/>
      <c r="L139" s="29"/>
      <c r="M139" s="29"/>
      <c r="N139" s="29"/>
      <c r="O139" s="29"/>
    </row>
    <row r="140" spans="9:15" ht="12">
      <c r="I140" s="29"/>
      <c r="J140" s="29"/>
      <c r="K140" s="29"/>
      <c r="L140" s="29"/>
      <c r="M140" s="29"/>
      <c r="N140" s="29"/>
      <c r="O140" s="29"/>
    </row>
    <row r="141" spans="9:15" ht="12">
      <c r="I141" s="29"/>
      <c r="J141" s="29"/>
      <c r="K141" s="29"/>
      <c r="L141" s="29"/>
      <c r="M141" s="29"/>
      <c r="N141" s="29"/>
      <c r="O141" s="29"/>
    </row>
    <row r="142" spans="9:15" ht="12">
      <c r="I142" s="29"/>
      <c r="J142" s="29"/>
      <c r="K142" s="29"/>
      <c r="L142" s="29"/>
      <c r="M142" s="29"/>
      <c r="N142" s="29"/>
      <c r="O142" s="29"/>
    </row>
    <row r="143" spans="9:15" ht="12">
      <c r="I143" s="29"/>
      <c r="J143" s="29"/>
      <c r="K143" s="29"/>
      <c r="L143" s="29"/>
      <c r="M143" s="29"/>
      <c r="N143" s="29"/>
      <c r="O143" s="29"/>
    </row>
    <row r="144" spans="9:15" ht="12">
      <c r="I144" s="29"/>
      <c r="J144" s="29"/>
      <c r="K144" s="29"/>
      <c r="L144" s="29"/>
      <c r="M144" s="29"/>
      <c r="N144" s="29"/>
      <c r="O144" s="29"/>
    </row>
    <row r="145" spans="9:15" ht="12">
      <c r="I145" s="29"/>
      <c r="J145" s="29"/>
      <c r="K145" s="29"/>
      <c r="L145" s="29"/>
      <c r="M145" s="29"/>
      <c r="N145" s="29"/>
      <c r="O145" s="29"/>
    </row>
    <row r="146" spans="9:15" ht="12">
      <c r="I146" s="29"/>
      <c r="J146" s="29"/>
      <c r="K146" s="29"/>
      <c r="L146" s="29"/>
      <c r="M146" s="29"/>
      <c r="N146" s="29"/>
      <c r="O146" s="29"/>
    </row>
    <row r="147" spans="9:15" ht="12">
      <c r="I147" s="29"/>
      <c r="J147" s="29"/>
      <c r="K147" s="29"/>
      <c r="L147" s="29"/>
      <c r="M147" s="29"/>
      <c r="N147" s="29"/>
      <c r="O147" s="29"/>
    </row>
    <row r="148" spans="9:15" ht="12">
      <c r="I148" s="29"/>
      <c r="J148" s="29"/>
      <c r="K148" s="29"/>
      <c r="L148" s="29"/>
      <c r="M148" s="29"/>
      <c r="N148" s="29"/>
      <c r="O148" s="29"/>
    </row>
    <row r="149" spans="9:15" ht="12">
      <c r="I149" s="29"/>
      <c r="J149" s="29"/>
      <c r="K149" s="29"/>
      <c r="L149" s="29"/>
      <c r="M149" s="29"/>
      <c r="N149" s="29"/>
      <c r="O149" s="29"/>
    </row>
    <row r="150" spans="9:15" ht="12">
      <c r="I150" s="29"/>
      <c r="J150" s="29"/>
      <c r="K150" s="29"/>
      <c r="L150" s="29"/>
      <c r="M150" s="29"/>
      <c r="N150" s="29"/>
      <c r="O150" s="29"/>
    </row>
    <row r="151" spans="9:15" ht="12">
      <c r="I151" s="29"/>
      <c r="J151" s="29"/>
      <c r="K151" s="29"/>
      <c r="L151" s="29"/>
      <c r="M151" s="29"/>
      <c r="N151" s="29"/>
      <c r="O151" s="29"/>
    </row>
    <row r="152" spans="9:15" ht="12">
      <c r="I152" s="29"/>
      <c r="J152" s="29"/>
      <c r="K152" s="29"/>
      <c r="L152" s="29"/>
      <c r="M152" s="29"/>
      <c r="N152" s="29"/>
      <c r="O152" s="29"/>
    </row>
    <row r="153" spans="9:15" ht="12">
      <c r="I153" s="29"/>
      <c r="J153" s="29"/>
      <c r="K153" s="29"/>
      <c r="L153" s="29"/>
      <c r="M153" s="29"/>
      <c r="N153" s="29"/>
      <c r="O153" s="29"/>
    </row>
    <row r="154" spans="9:15" ht="12">
      <c r="I154" s="29"/>
      <c r="J154" s="29"/>
      <c r="K154" s="29"/>
      <c r="L154" s="29"/>
      <c r="M154" s="29"/>
      <c r="N154" s="29"/>
      <c r="O154" s="29"/>
    </row>
    <row r="155" spans="9:15" ht="12">
      <c r="I155" s="29"/>
      <c r="J155" s="29"/>
      <c r="K155" s="29"/>
      <c r="L155" s="29"/>
      <c r="M155" s="29"/>
      <c r="N155" s="29"/>
      <c r="O155" s="29"/>
    </row>
    <row r="156" spans="9:15" ht="12">
      <c r="I156" s="29"/>
      <c r="J156" s="29"/>
      <c r="K156" s="29"/>
      <c r="L156" s="29"/>
      <c r="M156" s="29"/>
      <c r="N156" s="29"/>
      <c r="O156" s="29"/>
    </row>
    <row r="157" spans="9:15" ht="12">
      <c r="I157" s="29"/>
      <c r="J157" s="29"/>
      <c r="K157" s="29"/>
      <c r="L157" s="29"/>
      <c r="M157" s="29"/>
      <c r="N157" s="29"/>
      <c r="O157" s="29"/>
    </row>
    <row r="158" spans="9:15" ht="12">
      <c r="I158" s="29"/>
      <c r="J158" s="29"/>
      <c r="K158" s="29"/>
      <c r="L158" s="29"/>
      <c r="M158" s="29"/>
      <c r="N158" s="29"/>
      <c r="O158" s="29"/>
    </row>
    <row r="159" spans="9:15" ht="12">
      <c r="I159" s="29"/>
      <c r="J159" s="29"/>
      <c r="K159" s="29"/>
      <c r="L159" s="29"/>
      <c r="M159" s="29"/>
      <c r="N159" s="29"/>
      <c r="O159" s="29"/>
    </row>
    <row r="160" spans="9:15" ht="12">
      <c r="I160" s="29"/>
      <c r="J160" s="29"/>
      <c r="K160" s="29"/>
      <c r="L160" s="29"/>
      <c r="M160" s="29"/>
      <c r="N160" s="29"/>
      <c r="O160" s="29"/>
    </row>
    <row r="161" spans="9:15" ht="12">
      <c r="I161" s="29"/>
      <c r="J161" s="29"/>
      <c r="K161" s="29"/>
      <c r="L161" s="29"/>
      <c r="M161" s="29"/>
      <c r="N161" s="29"/>
      <c r="O161" s="29"/>
    </row>
    <row r="162" spans="9:15" ht="12">
      <c r="I162" s="29"/>
      <c r="J162" s="29"/>
      <c r="K162" s="29"/>
      <c r="L162" s="29"/>
      <c r="M162" s="29"/>
      <c r="N162" s="29"/>
      <c r="O162" s="29"/>
    </row>
    <row r="163" spans="9:15" ht="12">
      <c r="I163" s="29"/>
      <c r="J163" s="29"/>
      <c r="K163" s="29"/>
      <c r="L163" s="29"/>
      <c r="M163" s="29"/>
      <c r="N163" s="29"/>
      <c r="O163" s="29"/>
    </row>
    <row r="164" spans="9:15" ht="12">
      <c r="I164" s="29"/>
      <c r="J164" s="29"/>
      <c r="K164" s="29"/>
      <c r="L164" s="29"/>
      <c r="M164" s="29"/>
      <c r="N164" s="29"/>
      <c r="O164" s="29"/>
    </row>
  </sheetData>
  <sheetProtection/>
  <mergeCells count="31">
    <mergeCell ref="C86:H86"/>
    <mergeCell ref="I86:O86"/>
    <mergeCell ref="P86:V86"/>
    <mergeCell ref="W86:AC86"/>
    <mergeCell ref="AD86:AJ86"/>
    <mergeCell ref="C85:H85"/>
    <mergeCell ref="I85:O85"/>
    <mergeCell ref="P85:V85"/>
    <mergeCell ref="W85:AC85"/>
    <mergeCell ref="A1:D1"/>
    <mergeCell ref="AP1:AY8"/>
    <mergeCell ref="A3:D3"/>
    <mergeCell ref="C9:H9"/>
    <mergeCell ref="A10:A11"/>
    <mergeCell ref="AD85:AJ85"/>
    <mergeCell ref="AK10:AQ10"/>
    <mergeCell ref="AR85:AX85"/>
    <mergeCell ref="B10:B11"/>
    <mergeCell ref="D10:H10"/>
    <mergeCell ref="AK92:AO92"/>
    <mergeCell ref="AR10:AX10"/>
    <mergeCell ref="W83:AC83"/>
    <mergeCell ref="AD83:AJ83"/>
    <mergeCell ref="AK83:AQ83"/>
    <mergeCell ref="AR83:AX83"/>
    <mergeCell ref="I10:O10"/>
    <mergeCell ref="W10:AC10"/>
    <mergeCell ref="AD10:AJ10"/>
    <mergeCell ref="AK86:AQ86"/>
    <mergeCell ref="AR86:AX86"/>
    <mergeCell ref="AK85:AQ85"/>
  </mergeCells>
  <printOptions/>
  <pageMargins left="0.11811023622047245" right="0.11811023622047245" top="0.15748031496062992" bottom="0.1968503937007874" header="0.31496062992125984" footer="0.31496062992125984"/>
  <pageSetup fitToHeight="1" fitToWidth="1" horizontalDpi="600" verticalDpi="600" orientation="landscape" paperSize="9" scale="25" r:id="rId1"/>
  <rowBreaks count="1" manualBreakCount="1">
    <brk id="69" max="5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L212"/>
  <sheetViews>
    <sheetView view="pageBreakPreview" zoomScale="40" zoomScaleNormal="43" zoomScaleSheetLayoutView="40" zoomScalePageLayoutView="0" workbookViewId="0" topLeftCell="A22">
      <selection activeCell="AR20" sqref="AR20"/>
    </sheetView>
  </sheetViews>
  <sheetFormatPr defaultColWidth="9.00390625" defaultRowHeight="12.75"/>
  <cols>
    <col min="1" max="1" width="6.375" style="137" customWidth="1"/>
    <col min="2" max="2" width="112.125" style="138" customWidth="1"/>
    <col min="3" max="3" width="13.75390625" style="139" customWidth="1"/>
    <col min="4" max="4" width="11.25390625" style="139" customWidth="1"/>
    <col min="5" max="5" width="9.25390625" style="139" customWidth="1"/>
    <col min="6" max="8" width="7.875" style="139" customWidth="1"/>
    <col min="9" max="10" width="7.375" style="140" customWidth="1"/>
    <col min="11" max="13" width="5.75390625" style="140" customWidth="1"/>
    <col min="14" max="14" width="7.75390625" style="140" customWidth="1"/>
    <col min="15" max="15" width="5.75390625" style="141" customWidth="1"/>
    <col min="16" max="16" width="8.625" style="141" customWidth="1"/>
    <col min="17" max="17" width="8.25390625" style="141" customWidth="1"/>
    <col min="18" max="18" width="5.875" style="141" customWidth="1"/>
    <col min="19" max="19" width="8.125" style="141" customWidth="1"/>
    <col min="20" max="20" width="6.875" style="141" customWidth="1"/>
    <col min="21" max="21" width="7.875" style="141" customWidth="1"/>
    <col min="22" max="22" width="5.75390625" style="141" customWidth="1"/>
    <col min="23" max="23" width="8.00390625" style="141" customWidth="1"/>
    <col min="24" max="24" width="8.25390625" style="141" customWidth="1"/>
    <col min="25" max="25" width="6.25390625" style="141" customWidth="1"/>
    <col min="26" max="27" width="5.75390625" style="141" customWidth="1"/>
    <col min="28" max="28" width="9.25390625" style="141" customWidth="1"/>
    <col min="29" max="30" width="5.75390625" style="141" customWidth="1"/>
    <col min="31" max="31" width="7.75390625" style="141" customWidth="1"/>
    <col min="32" max="32" width="5.75390625" style="141" customWidth="1"/>
    <col min="33" max="33" width="7.125" style="141" bestFit="1" customWidth="1"/>
    <col min="34" max="34" width="9.625" style="141" customWidth="1"/>
    <col min="35" max="37" width="5.75390625" style="141" customWidth="1"/>
    <col min="38" max="38" width="7.75390625" style="141" customWidth="1"/>
    <col min="39" max="43" width="5.75390625" style="141" customWidth="1"/>
    <col min="44" max="44" width="6.375" style="141" customWidth="1"/>
    <col min="45" max="45" width="8.625" style="141" customWidth="1"/>
    <col min="46" max="48" width="6.375" style="141" customWidth="1"/>
    <col min="49" max="49" width="10.00390625" style="141" customWidth="1"/>
    <col min="50" max="50" width="6.375" style="141" customWidth="1"/>
    <col min="51" max="51" width="4.125" style="141" customWidth="1"/>
    <col min="52" max="16384" width="9.125" style="141" customWidth="1"/>
  </cols>
  <sheetData>
    <row r="1" spans="1:51" s="9" customFormat="1" ht="30.75">
      <c r="A1" s="477" t="s">
        <v>0</v>
      </c>
      <c r="B1" s="477"/>
      <c r="C1" s="477"/>
      <c r="D1" s="477"/>
      <c r="E1" s="1"/>
      <c r="F1" s="2"/>
      <c r="G1" s="2"/>
      <c r="H1" s="2"/>
      <c r="I1" s="3"/>
      <c r="J1" s="4" t="s">
        <v>1</v>
      </c>
      <c r="K1" s="5"/>
      <c r="L1" s="5"/>
      <c r="M1" s="5"/>
      <c r="N1" s="5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8"/>
      <c r="AL1" s="8"/>
      <c r="AM1" s="8"/>
      <c r="AN1" s="8"/>
      <c r="AP1" s="461"/>
      <c r="AQ1" s="510" t="s">
        <v>236</v>
      </c>
      <c r="AR1" s="511"/>
      <c r="AS1" s="511"/>
      <c r="AT1" s="511"/>
      <c r="AU1" s="511"/>
      <c r="AV1" s="511"/>
      <c r="AW1" s="511"/>
      <c r="AX1" s="511"/>
      <c r="AY1" s="511"/>
    </row>
    <row r="2" spans="1:51" s="9" customFormat="1" ht="30.75">
      <c r="A2" s="10" t="s">
        <v>2</v>
      </c>
      <c r="B2" s="11"/>
      <c r="C2" s="12"/>
      <c r="D2" s="13"/>
      <c r="E2" s="14"/>
      <c r="G2" s="143"/>
      <c r="H2" s="143"/>
      <c r="I2" s="144"/>
      <c r="J2" s="142" t="s">
        <v>50</v>
      </c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P2" s="461"/>
      <c r="AQ2" s="511"/>
      <c r="AR2" s="511"/>
      <c r="AS2" s="511"/>
      <c r="AT2" s="511"/>
      <c r="AU2" s="511"/>
      <c r="AV2" s="511"/>
      <c r="AW2" s="511"/>
      <c r="AX2" s="511"/>
      <c r="AY2" s="511"/>
    </row>
    <row r="3" spans="1:51" s="9" customFormat="1" ht="30.75" customHeight="1">
      <c r="A3" s="480" t="s">
        <v>46</v>
      </c>
      <c r="B3" s="480"/>
      <c r="C3" s="480"/>
      <c r="D3" s="480"/>
      <c r="E3" s="14"/>
      <c r="F3" s="2"/>
      <c r="G3" s="2"/>
      <c r="H3" s="2"/>
      <c r="I3" s="15"/>
      <c r="J3" s="3" t="s">
        <v>49</v>
      </c>
      <c r="K3" s="4"/>
      <c r="L3" s="3"/>
      <c r="M3" s="3"/>
      <c r="N3" s="3"/>
      <c r="O3" s="7"/>
      <c r="P3" s="7"/>
      <c r="Q3" s="6"/>
      <c r="R3" s="6"/>
      <c r="S3" s="16"/>
      <c r="T3" s="16"/>
      <c r="U3" s="7"/>
      <c r="V3" s="17"/>
      <c r="W3" s="6"/>
      <c r="X3" s="7"/>
      <c r="Y3" s="6"/>
      <c r="Z3" s="6"/>
      <c r="AA3" s="6"/>
      <c r="AB3" s="6"/>
      <c r="AC3" s="6"/>
      <c r="AD3" s="17"/>
      <c r="AE3" s="17"/>
      <c r="AF3" s="17"/>
      <c r="AG3" s="17"/>
      <c r="AH3" s="17"/>
      <c r="AI3" s="17"/>
      <c r="AJ3" s="17"/>
      <c r="AP3" s="461"/>
      <c r="AQ3" s="511"/>
      <c r="AR3" s="511"/>
      <c r="AS3" s="511"/>
      <c r="AT3" s="511"/>
      <c r="AU3" s="511"/>
      <c r="AV3" s="511"/>
      <c r="AW3" s="511"/>
      <c r="AX3" s="511"/>
      <c r="AY3" s="511"/>
    </row>
    <row r="4" spans="1:51" s="9" customFormat="1" ht="30.75">
      <c r="A4" s="18" t="s">
        <v>3</v>
      </c>
      <c r="B4" s="19"/>
      <c r="C4" s="1"/>
      <c r="D4" s="14"/>
      <c r="E4" s="14"/>
      <c r="F4" s="2"/>
      <c r="G4" s="2"/>
      <c r="H4" s="20" t="s">
        <v>108</v>
      </c>
      <c r="I4" s="20"/>
      <c r="J4" s="20" t="s">
        <v>109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P4" s="461"/>
      <c r="AQ4" s="461"/>
      <c r="AR4" s="461"/>
      <c r="AS4" s="461"/>
      <c r="AT4" s="461"/>
      <c r="AU4" s="461"/>
      <c r="AV4" s="461"/>
      <c r="AW4" s="461"/>
      <c r="AX4" s="461"/>
      <c r="AY4" s="461"/>
    </row>
    <row r="5" spans="1:51" s="9" customFormat="1" ht="30.75">
      <c r="A5" s="18"/>
      <c r="B5" s="19"/>
      <c r="C5" s="1"/>
      <c r="D5" s="14"/>
      <c r="E5" s="14"/>
      <c r="F5" s="2"/>
      <c r="G5" s="2"/>
      <c r="H5" s="20"/>
      <c r="I5" s="20"/>
      <c r="J5" s="20" t="s">
        <v>47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P5" s="461"/>
      <c r="AQ5" s="461"/>
      <c r="AR5" s="461"/>
      <c r="AS5" s="461"/>
      <c r="AT5" s="461"/>
      <c r="AU5" s="461"/>
      <c r="AV5" s="461"/>
      <c r="AW5" s="461"/>
      <c r="AX5" s="461"/>
      <c r="AY5" s="461"/>
    </row>
    <row r="6" spans="1:51" s="9" customFormat="1" ht="30.75">
      <c r="A6" s="18"/>
      <c r="B6" s="19"/>
      <c r="C6" s="1"/>
      <c r="D6" s="14"/>
      <c r="E6" s="14"/>
      <c r="F6" s="2"/>
      <c r="G6" s="2"/>
      <c r="H6" s="20"/>
      <c r="I6" s="20"/>
      <c r="J6" s="3" t="s">
        <v>217</v>
      </c>
      <c r="K6" s="20"/>
      <c r="L6" s="20"/>
      <c r="M6" s="20"/>
      <c r="N6" s="4"/>
      <c r="O6" s="20"/>
      <c r="P6" s="142"/>
      <c r="Q6" s="145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5"/>
      <c r="AD6" s="17"/>
      <c r="AE6" s="17"/>
      <c r="AF6" s="17"/>
      <c r="AG6" s="17"/>
      <c r="AH6" s="17"/>
      <c r="AI6" s="17"/>
      <c r="AJ6" s="17"/>
      <c r="AP6" s="461"/>
      <c r="AQ6" s="461"/>
      <c r="AR6" s="461"/>
      <c r="AS6" s="461"/>
      <c r="AT6" s="461"/>
      <c r="AU6" s="461"/>
      <c r="AV6" s="461"/>
      <c r="AW6" s="461"/>
      <c r="AX6" s="461"/>
      <c r="AY6" s="461"/>
    </row>
    <row r="7" spans="1:51" s="9" customFormat="1" ht="30.75">
      <c r="A7" s="18"/>
      <c r="B7" s="19"/>
      <c r="C7" s="1"/>
      <c r="D7" s="14"/>
      <c r="E7" s="14"/>
      <c r="F7" s="2"/>
      <c r="G7" s="2"/>
      <c r="H7" s="20"/>
      <c r="I7" s="20"/>
      <c r="J7" s="3"/>
      <c r="K7" s="20"/>
      <c r="L7" s="20"/>
      <c r="M7" s="20"/>
      <c r="O7" s="20"/>
      <c r="P7" s="142"/>
      <c r="Q7" s="142"/>
      <c r="R7" s="146"/>
      <c r="S7" s="142"/>
      <c r="T7" s="6"/>
      <c r="U7" s="6"/>
      <c r="V7" s="6"/>
      <c r="W7" s="6"/>
      <c r="X7" s="6"/>
      <c r="Y7" s="6"/>
      <c r="Z7" s="6"/>
      <c r="AA7" s="6"/>
      <c r="AB7" s="6"/>
      <c r="AC7" s="6"/>
      <c r="AD7" s="17"/>
      <c r="AE7" s="17"/>
      <c r="AF7" s="17"/>
      <c r="AG7" s="17"/>
      <c r="AH7" s="17"/>
      <c r="AI7" s="17"/>
      <c r="AJ7" s="17"/>
      <c r="AP7" s="461"/>
      <c r="AQ7" s="461"/>
      <c r="AR7" s="461"/>
      <c r="AS7" s="461"/>
      <c r="AT7" s="461"/>
      <c r="AU7" s="461"/>
      <c r="AV7" s="461"/>
      <c r="AW7" s="461"/>
      <c r="AX7" s="461"/>
      <c r="AY7" s="461"/>
    </row>
    <row r="8" spans="1:51" s="29" customFormat="1" ht="13.5" customHeight="1" thickBot="1">
      <c r="A8" s="22"/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  <c r="O8" s="26"/>
      <c r="P8" s="27"/>
      <c r="Q8" s="27"/>
      <c r="R8" s="27"/>
      <c r="S8" s="27"/>
      <c r="T8" s="27"/>
      <c r="U8" s="27"/>
      <c r="V8" s="27"/>
      <c r="W8" s="27"/>
      <c r="X8" s="27"/>
      <c r="Y8" s="28"/>
      <c r="Z8" s="28"/>
      <c r="AA8" s="28"/>
      <c r="AB8" s="28"/>
      <c r="AC8" s="28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461"/>
      <c r="AQ8" s="461"/>
      <c r="AR8" s="461"/>
      <c r="AS8" s="461"/>
      <c r="AT8" s="461"/>
      <c r="AU8" s="461"/>
      <c r="AV8" s="461"/>
      <c r="AW8" s="461"/>
      <c r="AX8" s="461"/>
      <c r="AY8" s="461"/>
    </row>
    <row r="9" spans="1:50" s="35" customFormat="1" ht="20.25">
      <c r="A9" s="30"/>
      <c r="B9" s="31"/>
      <c r="C9" s="482" t="s">
        <v>4</v>
      </c>
      <c r="D9" s="483"/>
      <c r="E9" s="483"/>
      <c r="F9" s="483"/>
      <c r="G9" s="483"/>
      <c r="H9" s="483"/>
      <c r="I9" s="32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 t="s">
        <v>5</v>
      </c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4"/>
    </row>
    <row r="10" spans="1:50" s="39" customFormat="1" ht="20.25">
      <c r="A10" s="484" t="s">
        <v>6</v>
      </c>
      <c r="B10" s="486" t="s">
        <v>51</v>
      </c>
      <c r="C10" s="36"/>
      <c r="D10" s="491" t="s">
        <v>7</v>
      </c>
      <c r="E10" s="492"/>
      <c r="F10" s="492"/>
      <c r="G10" s="492"/>
      <c r="H10" s="492"/>
      <c r="I10" s="488" t="s">
        <v>8</v>
      </c>
      <c r="J10" s="489"/>
      <c r="K10" s="489"/>
      <c r="L10" s="489"/>
      <c r="M10" s="489"/>
      <c r="N10" s="489"/>
      <c r="O10" s="490"/>
      <c r="P10" s="37"/>
      <c r="Q10" s="37"/>
      <c r="R10" s="37"/>
      <c r="S10" s="37" t="s">
        <v>9</v>
      </c>
      <c r="T10" s="37"/>
      <c r="U10" s="37"/>
      <c r="V10" s="38"/>
      <c r="W10" s="464" t="s">
        <v>10</v>
      </c>
      <c r="X10" s="465"/>
      <c r="Y10" s="465"/>
      <c r="Z10" s="465"/>
      <c r="AA10" s="465"/>
      <c r="AB10" s="465"/>
      <c r="AC10" s="466"/>
      <c r="AD10" s="464" t="s">
        <v>11</v>
      </c>
      <c r="AE10" s="465"/>
      <c r="AF10" s="465"/>
      <c r="AG10" s="465"/>
      <c r="AH10" s="465"/>
      <c r="AI10" s="465"/>
      <c r="AJ10" s="466"/>
      <c r="AK10" s="464" t="s">
        <v>12</v>
      </c>
      <c r="AL10" s="465"/>
      <c r="AM10" s="465"/>
      <c r="AN10" s="465"/>
      <c r="AO10" s="465"/>
      <c r="AP10" s="465"/>
      <c r="AQ10" s="466"/>
      <c r="AR10" s="464" t="s">
        <v>13</v>
      </c>
      <c r="AS10" s="465"/>
      <c r="AT10" s="465"/>
      <c r="AU10" s="465"/>
      <c r="AV10" s="465"/>
      <c r="AW10" s="465"/>
      <c r="AX10" s="466"/>
    </row>
    <row r="11" spans="1:50" s="35" customFormat="1" ht="119.25" customHeight="1" thickBot="1">
      <c r="A11" s="485"/>
      <c r="B11" s="487"/>
      <c r="C11" s="328" t="s">
        <v>14</v>
      </c>
      <c r="D11" s="41" t="s">
        <v>15</v>
      </c>
      <c r="E11" s="41" t="s">
        <v>16</v>
      </c>
      <c r="F11" s="41" t="s">
        <v>17</v>
      </c>
      <c r="G11" s="41" t="s">
        <v>67</v>
      </c>
      <c r="H11" s="42" t="s">
        <v>18</v>
      </c>
      <c r="I11" s="43" t="s">
        <v>15</v>
      </c>
      <c r="J11" s="44" t="s">
        <v>16</v>
      </c>
      <c r="K11" s="44" t="s">
        <v>17</v>
      </c>
      <c r="L11" s="44" t="s">
        <v>67</v>
      </c>
      <c r="M11" s="44" t="s">
        <v>18</v>
      </c>
      <c r="N11" s="45" t="s">
        <v>19</v>
      </c>
      <c r="O11" s="46" t="s">
        <v>20</v>
      </c>
      <c r="P11" s="47" t="s">
        <v>15</v>
      </c>
      <c r="Q11" s="41" t="s">
        <v>21</v>
      </c>
      <c r="R11" s="41" t="s">
        <v>17</v>
      </c>
      <c r="S11" s="41" t="s">
        <v>67</v>
      </c>
      <c r="T11" s="41" t="s">
        <v>18</v>
      </c>
      <c r="U11" s="48" t="s">
        <v>19</v>
      </c>
      <c r="V11" s="49" t="s">
        <v>20</v>
      </c>
      <c r="W11" s="47" t="s">
        <v>15</v>
      </c>
      <c r="X11" s="41" t="s">
        <v>16</v>
      </c>
      <c r="Y11" s="41" t="s">
        <v>17</v>
      </c>
      <c r="Z11" s="41" t="s">
        <v>67</v>
      </c>
      <c r="AA11" s="41" t="s">
        <v>18</v>
      </c>
      <c r="AB11" s="48" t="s">
        <v>19</v>
      </c>
      <c r="AC11" s="49" t="s">
        <v>20</v>
      </c>
      <c r="AD11" s="47" t="s">
        <v>15</v>
      </c>
      <c r="AE11" s="41" t="s">
        <v>16</v>
      </c>
      <c r="AF11" s="41" t="s">
        <v>17</v>
      </c>
      <c r="AG11" s="41" t="s">
        <v>67</v>
      </c>
      <c r="AH11" s="41" t="s">
        <v>18</v>
      </c>
      <c r="AI11" s="48" t="s">
        <v>19</v>
      </c>
      <c r="AJ11" s="46" t="s">
        <v>20</v>
      </c>
      <c r="AK11" s="50" t="s">
        <v>15</v>
      </c>
      <c r="AL11" s="50" t="s">
        <v>16</v>
      </c>
      <c r="AM11" s="50" t="s">
        <v>17</v>
      </c>
      <c r="AN11" s="50" t="s">
        <v>67</v>
      </c>
      <c r="AO11" s="41" t="s">
        <v>18</v>
      </c>
      <c r="AP11" s="48" t="s">
        <v>19</v>
      </c>
      <c r="AQ11" s="49" t="s">
        <v>20</v>
      </c>
      <c r="AR11" s="47" t="s">
        <v>15</v>
      </c>
      <c r="AS11" s="41" t="s">
        <v>16</v>
      </c>
      <c r="AT11" s="41" t="s">
        <v>17</v>
      </c>
      <c r="AU11" s="41" t="s">
        <v>67</v>
      </c>
      <c r="AV11" s="41" t="s">
        <v>18</v>
      </c>
      <c r="AW11" s="48" t="s">
        <v>19</v>
      </c>
      <c r="AX11" s="51" t="s">
        <v>20</v>
      </c>
    </row>
    <row r="12" spans="1:50" s="35" customFormat="1" ht="16.5" thickBot="1">
      <c r="A12" s="269"/>
      <c r="I12" s="52"/>
      <c r="J12" s="52"/>
      <c r="K12" s="52"/>
      <c r="L12" s="52"/>
      <c r="M12" s="52"/>
      <c r="N12" s="52"/>
      <c r="AX12" s="270"/>
    </row>
    <row r="13" spans="1:50" s="9" customFormat="1" ht="28.5" customHeight="1" thickBot="1">
      <c r="A13" s="159" t="s">
        <v>22</v>
      </c>
      <c r="B13" s="160" t="s">
        <v>23</v>
      </c>
      <c r="C13" s="161">
        <f>SUM(C14:C19)</f>
        <v>255</v>
      </c>
      <c r="D13" s="162">
        <f>I13+P13+W13+AD13+AK13+AR13</f>
        <v>75</v>
      </c>
      <c r="E13" s="163">
        <f>J13+Q13+X13+AE13+AL13+AS13</f>
        <v>180</v>
      </c>
      <c r="F13" s="163">
        <f>K13+R13+Y13+AF13+AM13+AT13</f>
        <v>0</v>
      </c>
      <c r="G13" s="163">
        <f aca="true" t="shared" si="0" ref="D13:H19">L13+S13+Z13+AG13+AN13+AU13</f>
        <v>0</v>
      </c>
      <c r="H13" s="164">
        <f t="shared" si="0"/>
        <v>0</v>
      </c>
      <c r="I13" s="165">
        <f>SUM(I14:I19)</f>
        <v>60</v>
      </c>
      <c r="J13" s="165">
        <f>SUM(J14:J19)</f>
        <v>0</v>
      </c>
      <c r="K13" s="165">
        <f>SUM(K14:K19)</f>
        <v>0</v>
      </c>
      <c r="L13" s="165">
        <f>SUM(L14:L19)</f>
        <v>0</v>
      </c>
      <c r="M13" s="165">
        <f>SUM(M14:M19)</f>
        <v>0</v>
      </c>
      <c r="N13" s="159">
        <f>COUNTIF(N14:N19,"E")</f>
        <v>0</v>
      </c>
      <c r="O13" s="159">
        <f aca="true" t="shared" si="1" ref="O13:T13">SUM(O14:O19)</f>
        <v>4</v>
      </c>
      <c r="P13" s="159">
        <f t="shared" si="1"/>
        <v>0</v>
      </c>
      <c r="Q13" s="159">
        <f t="shared" si="1"/>
        <v>30</v>
      </c>
      <c r="R13" s="159">
        <f t="shared" si="1"/>
        <v>0</v>
      </c>
      <c r="S13" s="159">
        <f t="shared" si="1"/>
        <v>0</v>
      </c>
      <c r="T13" s="159">
        <f t="shared" si="1"/>
        <v>0</v>
      </c>
      <c r="U13" s="159">
        <f>COUNTIF(U14:U19,"E")</f>
        <v>0</v>
      </c>
      <c r="V13" s="159">
        <f aca="true" t="shared" si="2" ref="V13:AA13">SUM(V14:V19)</f>
        <v>2</v>
      </c>
      <c r="W13" s="159">
        <f t="shared" si="2"/>
        <v>15</v>
      </c>
      <c r="X13" s="159">
        <f t="shared" si="2"/>
        <v>60</v>
      </c>
      <c r="Y13" s="159">
        <f t="shared" si="2"/>
        <v>0</v>
      </c>
      <c r="Z13" s="159">
        <f t="shared" si="2"/>
        <v>0</v>
      </c>
      <c r="AA13" s="159">
        <f t="shared" si="2"/>
        <v>0</v>
      </c>
      <c r="AB13" s="159">
        <f>COUNTIF(AB14:AB19,"E")</f>
        <v>0</v>
      </c>
      <c r="AC13" s="159">
        <f aca="true" t="shared" si="3" ref="AC13:AH13">SUM(AC14:AC19)</f>
        <v>4</v>
      </c>
      <c r="AD13" s="159">
        <f t="shared" si="3"/>
        <v>0</v>
      </c>
      <c r="AE13" s="159">
        <f t="shared" si="3"/>
        <v>30</v>
      </c>
      <c r="AF13" s="159">
        <f t="shared" si="3"/>
        <v>0</v>
      </c>
      <c r="AG13" s="159">
        <f t="shared" si="3"/>
        <v>0</v>
      </c>
      <c r="AH13" s="159">
        <f t="shared" si="3"/>
        <v>0</v>
      </c>
      <c r="AI13" s="159">
        <f>COUNTIF(AI14:AI19,"E")</f>
        <v>0</v>
      </c>
      <c r="AJ13" s="159">
        <f aca="true" t="shared" si="4" ref="AJ13:AO13">SUM(AJ14:AJ19)</f>
        <v>2</v>
      </c>
      <c r="AK13" s="159">
        <f t="shared" si="4"/>
        <v>0</v>
      </c>
      <c r="AL13" s="159">
        <f t="shared" si="4"/>
        <v>30</v>
      </c>
      <c r="AM13" s="159">
        <f t="shared" si="4"/>
        <v>0</v>
      </c>
      <c r="AN13" s="159">
        <f t="shared" si="4"/>
        <v>0</v>
      </c>
      <c r="AO13" s="159">
        <f t="shared" si="4"/>
        <v>0</v>
      </c>
      <c r="AP13" s="159">
        <f>COUNTIF(AP14:AP19,"E")</f>
        <v>0</v>
      </c>
      <c r="AQ13" s="159">
        <f aca="true" t="shared" si="5" ref="AQ13:AV13">SUM(AQ14:AQ19)</f>
        <v>2</v>
      </c>
      <c r="AR13" s="159">
        <f t="shared" si="5"/>
        <v>0</v>
      </c>
      <c r="AS13" s="159">
        <f t="shared" si="5"/>
        <v>30</v>
      </c>
      <c r="AT13" s="159">
        <f t="shared" si="5"/>
        <v>0</v>
      </c>
      <c r="AU13" s="159">
        <f t="shared" si="5"/>
        <v>0</v>
      </c>
      <c r="AV13" s="159">
        <f t="shared" si="5"/>
        <v>0</v>
      </c>
      <c r="AW13" s="159">
        <f>COUNTIF(AW14:AW19,"E")</f>
        <v>0</v>
      </c>
      <c r="AX13" s="159">
        <f>SUM(AX14:AX19)</f>
        <v>3</v>
      </c>
    </row>
    <row r="14" spans="1:50" s="9" customFormat="1" ht="23.25">
      <c r="A14" s="238">
        <v>1</v>
      </c>
      <c r="B14" s="167" t="s">
        <v>24</v>
      </c>
      <c r="C14" s="421">
        <f aca="true" t="shared" si="6" ref="C14:C19">SUM(D14:H14)</f>
        <v>30</v>
      </c>
      <c r="D14" s="169">
        <f t="shared" si="0"/>
        <v>0</v>
      </c>
      <c r="E14" s="170">
        <f t="shared" si="0"/>
        <v>30</v>
      </c>
      <c r="F14" s="170">
        <f t="shared" si="0"/>
        <v>0</v>
      </c>
      <c r="G14" s="170">
        <f t="shared" si="0"/>
        <v>0</v>
      </c>
      <c r="H14" s="171">
        <f t="shared" si="0"/>
        <v>0</v>
      </c>
      <c r="I14" s="73"/>
      <c r="J14" s="74"/>
      <c r="K14" s="74"/>
      <c r="L14" s="74"/>
      <c r="M14" s="172"/>
      <c r="N14" s="172"/>
      <c r="O14" s="72"/>
      <c r="P14" s="111"/>
      <c r="Q14" s="87"/>
      <c r="R14" s="87"/>
      <c r="S14" s="87"/>
      <c r="T14" s="87"/>
      <c r="U14" s="173"/>
      <c r="V14" s="72"/>
      <c r="W14" s="111"/>
      <c r="X14" s="87">
        <v>30</v>
      </c>
      <c r="Y14" s="87"/>
      <c r="Z14" s="87"/>
      <c r="AA14" s="87"/>
      <c r="AB14" s="173" t="s">
        <v>25</v>
      </c>
      <c r="AC14" s="72">
        <v>1</v>
      </c>
      <c r="AD14" s="111"/>
      <c r="AE14" s="87"/>
      <c r="AF14" s="87"/>
      <c r="AG14" s="87"/>
      <c r="AH14" s="87"/>
      <c r="AI14" s="173"/>
      <c r="AJ14" s="72"/>
      <c r="AK14" s="111"/>
      <c r="AL14" s="87"/>
      <c r="AM14" s="87"/>
      <c r="AN14" s="87"/>
      <c r="AO14" s="87"/>
      <c r="AP14" s="173"/>
      <c r="AQ14" s="72"/>
      <c r="AR14" s="111"/>
      <c r="AS14" s="87"/>
      <c r="AT14" s="87"/>
      <c r="AU14" s="87"/>
      <c r="AV14" s="87"/>
      <c r="AW14" s="173"/>
      <c r="AX14" s="71"/>
    </row>
    <row r="15" spans="1:50" s="9" customFormat="1" ht="23.25">
      <c r="A15" s="222">
        <v>2</v>
      </c>
      <c r="B15" s="175" t="s">
        <v>228</v>
      </c>
      <c r="C15" s="253">
        <f t="shared" si="6"/>
        <v>120</v>
      </c>
      <c r="D15" s="176">
        <f t="shared" si="0"/>
        <v>0</v>
      </c>
      <c r="E15" s="150">
        <f t="shared" si="0"/>
        <v>120</v>
      </c>
      <c r="F15" s="150">
        <f t="shared" si="0"/>
        <v>0</v>
      </c>
      <c r="G15" s="150">
        <f t="shared" si="0"/>
        <v>0</v>
      </c>
      <c r="H15" s="177">
        <f t="shared" si="0"/>
        <v>0</v>
      </c>
      <c r="I15" s="55"/>
      <c r="J15" s="56"/>
      <c r="K15" s="56"/>
      <c r="L15" s="56"/>
      <c r="M15" s="57"/>
      <c r="N15" s="57"/>
      <c r="O15" s="54"/>
      <c r="P15" s="58"/>
      <c r="Q15" s="59"/>
      <c r="R15" s="59"/>
      <c r="S15" s="59"/>
      <c r="T15" s="59"/>
      <c r="U15" s="60"/>
      <c r="V15" s="54"/>
      <c r="W15" s="58"/>
      <c r="X15" s="59">
        <v>30</v>
      </c>
      <c r="Y15" s="59"/>
      <c r="Z15" s="59"/>
      <c r="AA15" s="59"/>
      <c r="AB15" s="60" t="s">
        <v>25</v>
      </c>
      <c r="AC15" s="102">
        <v>2</v>
      </c>
      <c r="AD15" s="58"/>
      <c r="AE15" s="59">
        <v>30</v>
      </c>
      <c r="AF15" s="59"/>
      <c r="AG15" s="59"/>
      <c r="AH15" s="59"/>
      <c r="AI15" s="60" t="s">
        <v>25</v>
      </c>
      <c r="AJ15" s="102">
        <v>2</v>
      </c>
      <c r="AK15" s="58"/>
      <c r="AL15" s="59">
        <v>30</v>
      </c>
      <c r="AM15" s="59"/>
      <c r="AN15" s="59"/>
      <c r="AO15" s="59"/>
      <c r="AP15" s="60" t="s">
        <v>25</v>
      </c>
      <c r="AQ15" s="102">
        <v>2</v>
      </c>
      <c r="AR15" s="58"/>
      <c r="AS15" s="59">
        <v>30</v>
      </c>
      <c r="AT15" s="59"/>
      <c r="AU15" s="59"/>
      <c r="AV15" s="59"/>
      <c r="AW15" s="148" t="s">
        <v>220</v>
      </c>
      <c r="AX15" s="178">
        <v>3</v>
      </c>
    </row>
    <row r="16" spans="1:50" s="9" customFormat="1" ht="23.25">
      <c r="A16" s="222">
        <v>3</v>
      </c>
      <c r="B16" s="151" t="s">
        <v>26</v>
      </c>
      <c r="C16" s="253">
        <f t="shared" si="6"/>
        <v>30</v>
      </c>
      <c r="D16" s="176">
        <f t="shared" si="0"/>
        <v>0</v>
      </c>
      <c r="E16" s="150">
        <f t="shared" si="0"/>
        <v>30</v>
      </c>
      <c r="F16" s="150">
        <f t="shared" si="0"/>
        <v>0</v>
      </c>
      <c r="G16" s="150">
        <f t="shared" si="0"/>
        <v>0</v>
      </c>
      <c r="H16" s="177">
        <f t="shared" si="0"/>
        <v>0</v>
      </c>
      <c r="I16" s="64"/>
      <c r="J16" s="56"/>
      <c r="K16" s="56"/>
      <c r="L16" s="56"/>
      <c r="M16" s="57"/>
      <c r="N16" s="57"/>
      <c r="O16" s="54"/>
      <c r="P16" s="64"/>
      <c r="Q16" s="56">
        <v>30</v>
      </c>
      <c r="R16" s="56"/>
      <c r="S16" s="56"/>
      <c r="T16" s="57"/>
      <c r="U16" s="57" t="s">
        <v>25</v>
      </c>
      <c r="V16" s="102">
        <v>2</v>
      </c>
      <c r="W16" s="58"/>
      <c r="X16" s="59"/>
      <c r="Y16" s="59"/>
      <c r="Z16" s="59"/>
      <c r="AA16" s="59"/>
      <c r="AB16" s="60"/>
      <c r="AC16" s="54"/>
      <c r="AD16" s="58"/>
      <c r="AE16" s="59"/>
      <c r="AF16" s="59"/>
      <c r="AG16" s="59"/>
      <c r="AH16" s="59"/>
      <c r="AI16" s="60"/>
      <c r="AJ16" s="54"/>
      <c r="AK16" s="58"/>
      <c r="AL16" s="59"/>
      <c r="AM16" s="59"/>
      <c r="AN16" s="59"/>
      <c r="AO16" s="59"/>
      <c r="AP16" s="60"/>
      <c r="AQ16" s="54"/>
      <c r="AR16" s="58"/>
      <c r="AS16" s="59"/>
      <c r="AT16" s="59"/>
      <c r="AU16" s="59"/>
      <c r="AV16" s="59"/>
      <c r="AW16" s="60"/>
      <c r="AX16" s="53"/>
    </row>
    <row r="17" spans="1:50" s="9" customFormat="1" ht="23.25">
      <c r="A17" s="222">
        <v>4</v>
      </c>
      <c r="B17" s="154" t="s">
        <v>27</v>
      </c>
      <c r="C17" s="253">
        <f t="shared" si="6"/>
        <v>15</v>
      </c>
      <c r="D17" s="176">
        <f t="shared" si="0"/>
        <v>15</v>
      </c>
      <c r="E17" s="150">
        <f t="shared" si="0"/>
        <v>0</v>
      </c>
      <c r="F17" s="150">
        <f t="shared" si="0"/>
        <v>0</v>
      </c>
      <c r="G17" s="150">
        <f t="shared" si="0"/>
        <v>0</v>
      </c>
      <c r="H17" s="177">
        <f t="shared" si="0"/>
        <v>0</v>
      </c>
      <c r="I17" s="55"/>
      <c r="J17" s="56"/>
      <c r="K17" s="56"/>
      <c r="L17" s="56"/>
      <c r="M17" s="57"/>
      <c r="N17" s="57"/>
      <c r="O17" s="54"/>
      <c r="P17" s="58"/>
      <c r="Q17" s="59"/>
      <c r="R17" s="59"/>
      <c r="S17" s="59"/>
      <c r="T17" s="59"/>
      <c r="U17" s="60"/>
      <c r="V17" s="54"/>
      <c r="W17" s="58">
        <v>15</v>
      </c>
      <c r="X17" s="59"/>
      <c r="Y17" s="59"/>
      <c r="Z17" s="59"/>
      <c r="AA17" s="59"/>
      <c r="AB17" s="60" t="s">
        <v>25</v>
      </c>
      <c r="AC17" s="54">
        <v>1</v>
      </c>
      <c r="AD17" s="58"/>
      <c r="AE17" s="59"/>
      <c r="AF17" s="59"/>
      <c r="AG17" s="59"/>
      <c r="AH17" s="59"/>
      <c r="AI17" s="60"/>
      <c r="AJ17" s="54"/>
      <c r="AK17" s="58"/>
      <c r="AL17" s="59"/>
      <c r="AM17" s="59"/>
      <c r="AN17" s="59"/>
      <c r="AO17" s="59"/>
      <c r="AP17" s="60"/>
      <c r="AQ17" s="54"/>
      <c r="AR17" s="58"/>
      <c r="AS17" s="59"/>
      <c r="AT17" s="59"/>
      <c r="AU17" s="59"/>
      <c r="AV17" s="59"/>
      <c r="AW17" s="60"/>
      <c r="AX17" s="53"/>
    </row>
    <row r="18" spans="1:50" s="9" customFormat="1" ht="23.25">
      <c r="A18" s="222">
        <v>5</v>
      </c>
      <c r="B18" s="175" t="s">
        <v>207</v>
      </c>
      <c r="C18" s="253">
        <f t="shared" si="6"/>
        <v>30</v>
      </c>
      <c r="D18" s="176">
        <f t="shared" si="0"/>
        <v>30</v>
      </c>
      <c r="E18" s="150">
        <f t="shared" si="0"/>
        <v>0</v>
      </c>
      <c r="F18" s="150">
        <f t="shared" si="0"/>
        <v>0</v>
      </c>
      <c r="G18" s="150">
        <f t="shared" si="0"/>
        <v>0</v>
      </c>
      <c r="H18" s="177">
        <f t="shared" si="0"/>
        <v>0</v>
      </c>
      <c r="I18" s="55">
        <v>30</v>
      </c>
      <c r="J18" s="56"/>
      <c r="K18" s="56"/>
      <c r="L18" s="56"/>
      <c r="M18" s="57"/>
      <c r="N18" s="57" t="s">
        <v>25</v>
      </c>
      <c r="O18" s="54">
        <v>2</v>
      </c>
      <c r="P18" s="58"/>
      <c r="Q18" s="59"/>
      <c r="R18" s="59"/>
      <c r="S18" s="59"/>
      <c r="T18" s="59"/>
      <c r="U18" s="60"/>
      <c r="V18" s="54"/>
      <c r="W18" s="58"/>
      <c r="X18" s="59"/>
      <c r="Y18" s="59"/>
      <c r="Z18" s="59"/>
      <c r="AA18" s="59"/>
      <c r="AB18" s="60"/>
      <c r="AC18" s="54"/>
      <c r="AD18" s="58"/>
      <c r="AE18" s="59"/>
      <c r="AF18" s="59"/>
      <c r="AG18" s="59"/>
      <c r="AH18" s="59"/>
      <c r="AI18" s="60"/>
      <c r="AJ18" s="54"/>
      <c r="AK18" s="58"/>
      <c r="AL18" s="59"/>
      <c r="AM18" s="59"/>
      <c r="AN18" s="59"/>
      <c r="AO18" s="59"/>
      <c r="AP18" s="60"/>
      <c r="AQ18" s="54"/>
      <c r="AR18" s="58"/>
      <c r="AS18" s="59"/>
      <c r="AT18" s="59"/>
      <c r="AU18" s="59"/>
      <c r="AV18" s="59"/>
      <c r="AW18" s="60"/>
      <c r="AX18" s="53"/>
    </row>
    <row r="19" spans="1:50" s="9" customFormat="1" ht="24" thickBot="1">
      <c r="A19" s="227">
        <v>6</v>
      </c>
      <c r="B19" s="180" t="s">
        <v>208</v>
      </c>
      <c r="C19" s="429">
        <f t="shared" si="6"/>
        <v>30</v>
      </c>
      <c r="D19" s="182">
        <f t="shared" si="0"/>
        <v>30</v>
      </c>
      <c r="E19" s="156">
        <f t="shared" si="0"/>
        <v>0</v>
      </c>
      <c r="F19" s="156">
        <f t="shared" si="0"/>
        <v>0</v>
      </c>
      <c r="G19" s="156">
        <f t="shared" si="0"/>
        <v>0</v>
      </c>
      <c r="H19" s="183">
        <f t="shared" si="0"/>
        <v>0</v>
      </c>
      <c r="I19" s="184">
        <v>30</v>
      </c>
      <c r="J19" s="185"/>
      <c r="K19" s="185"/>
      <c r="L19" s="185"/>
      <c r="M19" s="186"/>
      <c r="N19" s="186" t="s">
        <v>25</v>
      </c>
      <c r="O19" s="187">
        <v>2</v>
      </c>
      <c r="P19" s="188"/>
      <c r="Q19" s="189"/>
      <c r="R19" s="189"/>
      <c r="S19" s="189"/>
      <c r="T19" s="189"/>
      <c r="U19" s="190"/>
      <c r="V19" s="187"/>
      <c r="W19" s="188"/>
      <c r="X19" s="189"/>
      <c r="Y19" s="189"/>
      <c r="Z19" s="189"/>
      <c r="AA19" s="189"/>
      <c r="AB19" s="190"/>
      <c r="AC19" s="187"/>
      <c r="AD19" s="188"/>
      <c r="AE19" s="189"/>
      <c r="AF19" s="189"/>
      <c r="AG19" s="189"/>
      <c r="AH19" s="189"/>
      <c r="AI19" s="190"/>
      <c r="AJ19" s="187"/>
      <c r="AK19" s="188"/>
      <c r="AL19" s="189"/>
      <c r="AM19" s="189"/>
      <c r="AN19" s="189"/>
      <c r="AO19" s="189"/>
      <c r="AP19" s="190"/>
      <c r="AQ19" s="187"/>
      <c r="AR19" s="188"/>
      <c r="AS19" s="189"/>
      <c r="AT19" s="189"/>
      <c r="AU19" s="189"/>
      <c r="AV19" s="189"/>
      <c r="AW19" s="190"/>
      <c r="AX19" s="191"/>
    </row>
    <row r="20" spans="1:50" s="9" customFormat="1" ht="23.2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77"/>
      <c r="X20" s="77"/>
      <c r="Y20" s="77"/>
      <c r="Z20" s="77"/>
      <c r="AA20" s="77"/>
      <c r="AB20" s="77"/>
      <c r="AC20" s="192"/>
      <c r="AD20" s="77"/>
      <c r="AE20" s="77"/>
      <c r="AF20" s="77"/>
      <c r="AG20" s="77"/>
      <c r="AH20" s="77"/>
      <c r="AI20" s="77"/>
      <c r="AJ20" s="192"/>
      <c r="AK20" s="77"/>
      <c r="AL20" s="77"/>
      <c r="AM20" s="77"/>
      <c r="AN20" s="77"/>
      <c r="AO20" s="77"/>
      <c r="AP20" s="77"/>
      <c r="AQ20" s="192"/>
      <c r="AR20" s="77"/>
      <c r="AS20" s="77"/>
      <c r="AT20" s="77"/>
      <c r="AU20" s="77"/>
      <c r="AV20" s="77"/>
      <c r="AW20" s="77"/>
      <c r="AX20" s="192"/>
    </row>
    <row r="21" spans="1:50" s="9" customFormat="1" ht="23.25">
      <c r="A21" s="67"/>
      <c r="B21" s="150" t="s">
        <v>28</v>
      </c>
      <c r="C21" s="193">
        <v>4</v>
      </c>
      <c r="D21" s="194"/>
      <c r="E21" s="195"/>
      <c r="F21" s="195">
        <v>4</v>
      </c>
      <c r="G21" s="195"/>
      <c r="H21" s="196"/>
      <c r="I21" s="194"/>
      <c r="J21" s="195"/>
      <c r="K21" s="195"/>
      <c r="L21" s="195">
        <v>4</v>
      </c>
      <c r="M21" s="195"/>
      <c r="N21" s="196"/>
      <c r="O21" s="194" t="s">
        <v>72</v>
      </c>
      <c r="P21" s="197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9"/>
      <c r="AL21" s="199"/>
      <c r="AM21" s="199"/>
      <c r="AN21" s="199"/>
      <c r="AO21" s="199"/>
      <c r="AP21" s="199"/>
      <c r="AQ21" s="200"/>
      <c r="AR21" s="199"/>
      <c r="AS21" s="199"/>
      <c r="AT21" s="199"/>
      <c r="AU21" s="199"/>
      <c r="AV21" s="199"/>
      <c r="AW21" s="199"/>
      <c r="AX21" s="201"/>
    </row>
    <row r="22" spans="1:50" s="9" customFormat="1" ht="23.25">
      <c r="A22" s="67"/>
      <c r="B22" s="150" t="s">
        <v>29</v>
      </c>
      <c r="C22" s="193">
        <v>4</v>
      </c>
      <c r="D22" s="194"/>
      <c r="E22" s="195"/>
      <c r="F22" s="195">
        <v>4</v>
      </c>
      <c r="G22" s="195"/>
      <c r="H22" s="196"/>
      <c r="I22" s="194"/>
      <c r="J22" s="195"/>
      <c r="K22" s="195"/>
      <c r="L22" s="195">
        <v>4</v>
      </c>
      <c r="M22" s="195"/>
      <c r="N22" s="196"/>
      <c r="O22" s="193" t="s">
        <v>72</v>
      </c>
      <c r="P22" s="194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202"/>
      <c r="AL22" s="202"/>
      <c r="AM22" s="202"/>
      <c r="AN22" s="202"/>
      <c r="AO22" s="202"/>
      <c r="AP22" s="202"/>
      <c r="AQ22" s="203"/>
      <c r="AR22" s="202"/>
      <c r="AS22" s="202"/>
      <c r="AT22" s="202"/>
      <c r="AU22" s="202"/>
      <c r="AV22" s="202"/>
      <c r="AW22" s="202"/>
      <c r="AX22" s="176"/>
    </row>
    <row r="23" spans="1:90" s="69" customFormat="1" ht="23.25" thickBot="1">
      <c r="A23" s="65"/>
      <c r="B23" s="192"/>
      <c r="C23" s="37"/>
      <c r="D23" s="37"/>
      <c r="E23" s="210"/>
      <c r="F23" s="210"/>
      <c r="G23" s="210"/>
      <c r="H23" s="210"/>
      <c r="I23" s="211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110"/>
      <c r="AC23" s="158"/>
      <c r="AD23" s="158"/>
      <c r="AE23" s="158"/>
      <c r="AF23" s="68"/>
      <c r="AG23" s="68"/>
      <c r="AH23" s="68"/>
      <c r="AI23" s="67"/>
      <c r="AJ23" s="67"/>
      <c r="AK23" s="67"/>
      <c r="AL23" s="67"/>
      <c r="AM23" s="67"/>
      <c r="AN23" s="67"/>
      <c r="AO23" s="68"/>
      <c r="AP23" s="67"/>
      <c r="AQ23" s="67"/>
      <c r="AR23" s="67"/>
      <c r="AS23" s="67"/>
      <c r="AT23" s="67"/>
      <c r="AU23" s="67"/>
      <c r="AV23" s="68"/>
      <c r="AW23" s="65"/>
      <c r="AX23" s="65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</row>
    <row r="24" spans="1:50" s="9" customFormat="1" ht="25.5" customHeight="1" thickBot="1">
      <c r="A24" s="213" t="s">
        <v>30</v>
      </c>
      <c r="B24" s="214" t="s">
        <v>31</v>
      </c>
      <c r="C24" s="161">
        <f>SUM(C25:C34)</f>
        <v>300</v>
      </c>
      <c r="D24" s="215">
        <f aca="true" t="shared" si="7" ref="D24:H34">I24+P24+W24+AD24+AK24+AR24</f>
        <v>135</v>
      </c>
      <c r="E24" s="216">
        <f t="shared" si="7"/>
        <v>165</v>
      </c>
      <c r="F24" s="216">
        <f t="shared" si="7"/>
        <v>0</v>
      </c>
      <c r="G24" s="216">
        <f t="shared" si="7"/>
        <v>0</v>
      </c>
      <c r="H24" s="217">
        <f t="shared" si="7"/>
        <v>0</v>
      </c>
      <c r="I24" s="165">
        <f>SUM(I25:I34)</f>
        <v>75</v>
      </c>
      <c r="J24" s="165">
        <f>SUM(J25:J34)</f>
        <v>75</v>
      </c>
      <c r="K24" s="165">
        <f>SUM(K25:K34)</f>
        <v>0</v>
      </c>
      <c r="L24" s="165">
        <f>SUM(L25:L34)</f>
        <v>0</v>
      </c>
      <c r="M24" s="165">
        <f>SUM(M25:M34)</f>
        <v>0</v>
      </c>
      <c r="N24" s="159">
        <f>COUNTIF(N25:N34,"E")</f>
        <v>0</v>
      </c>
      <c r="O24" s="159">
        <f aca="true" t="shared" si="8" ref="O24:T24">SUM(O25:O34)</f>
        <v>14</v>
      </c>
      <c r="P24" s="159">
        <f t="shared" si="8"/>
        <v>30</v>
      </c>
      <c r="Q24" s="159">
        <f t="shared" si="8"/>
        <v>60</v>
      </c>
      <c r="R24" s="159">
        <f t="shared" si="8"/>
        <v>0</v>
      </c>
      <c r="S24" s="159">
        <f t="shared" si="8"/>
        <v>0</v>
      </c>
      <c r="T24" s="159">
        <f t="shared" si="8"/>
        <v>0</v>
      </c>
      <c r="U24" s="159">
        <f>COUNTIF(U25:U34,"E")</f>
        <v>0</v>
      </c>
      <c r="V24" s="159">
        <f aca="true" t="shared" si="9" ref="V24:AA24">SUM(V25:V34)</f>
        <v>7</v>
      </c>
      <c r="W24" s="159">
        <f t="shared" si="9"/>
        <v>30</v>
      </c>
      <c r="X24" s="159">
        <f t="shared" si="9"/>
        <v>30</v>
      </c>
      <c r="Y24" s="159">
        <f t="shared" si="9"/>
        <v>0</v>
      </c>
      <c r="Z24" s="159">
        <f t="shared" si="9"/>
        <v>0</v>
      </c>
      <c r="AA24" s="159">
        <f t="shared" si="9"/>
        <v>0</v>
      </c>
      <c r="AB24" s="159">
        <f>COUNTIF(AB25:AB34,"E")</f>
        <v>0</v>
      </c>
      <c r="AC24" s="159">
        <f aca="true" t="shared" si="10" ref="AC24:AH24">SUM(AC25:AC34)</f>
        <v>4</v>
      </c>
      <c r="AD24" s="159">
        <f t="shared" si="10"/>
        <v>0</v>
      </c>
      <c r="AE24" s="159">
        <f t="shared" si="10"/>
        <v>0</v>
      </c>
      <c r="AF24" s="159">
        <f t="shared" si="10"/>
        <v>0</v>
      </c>
      <c r="AG24" s="159">
        <f t="shared" si="10"/>
        <v>0</v>
      </c>
      <c r="AH24" s="159">
        <f t="shared" si="10"/>
        <v>0</v>
      </c>
      <c r="AI24" s="159">
        <f>COUNTIF(AI25:AI34,"E")</f>
        <v>0</v>
      </c>
      <c r="AJ24" s="159">
        <f aca="true" t="shared" si="11" ref="AJ24:AO24">SUM(AJ25:AJ34)</f>
        <v>0</v>
      </c>
      <c r="AK24" s="159">
        <f t="shared" si="11"/>
        <v>0</v>
      </c>
      <c r="AL24" s="159">
        <f t="shared" si="11"/>
        <v>0</v>
      </c>
      <c r="AM24" s="159">
        <f t="shared" si="11"/>
        <v>0</v>
      </c>
      <c r="AN24" s="159">
        <f t="shared" si="11"/>
        <v>0</v>
      </c>
      <c r="AO24" s="159">
        <f t="shared" si="11"/>
        <v>0</v>
      </c>
      <c r="AP24" s="159">
        <f>COUNTIF(AP25:AP34,"E")</f>
        <v>0</v>
      </c>
      <c r="AQ24" s="159">
        <f aca="true" t="shared" si="12" ref="AQ24:AV24">SUM(AQ25:AQ34)</f>
        <v>0</v>
      </c>
      <c r="AR24" s="159">
        <f t="shared" si="12"/>
        <v>0</v>
      </c>
      <c r="AS24" s="159">
        <f t="shared" si="12"/>
        <v>0</v>
      </c>
      <c r="AT24" s="159">
        <f t="shared" si="12"/>
        <v>0</v>
      </c>
      <c r="AU24" s="159">
        <f t="shared" si="12"/>
        <v>0</v>
      </c>
      <c r="AV24" s="159">
        <f t="shared" si="12"/>
        <v>0</v>
      </c>
      <c r="AW24" s="159">
        <f>COUNTIF(AW25:AW34,"E")</f>
        <v>0</v>
      </c>
      <c r="AX24" s="159">
        <f>SUM(AX25:AX34)</f>
        <v>0</v>
      </c>
    </row>
    <row r="25" spans="1:50" s="9" customFormat="1" ht="23.25">
      <c r="A25" s="218">
        <v>1</v>
      </c>
      <c r="B25" s="219" t="s">
        <v>73</v>
      </c>
      <c r="C25" s="259">
        <f>SUM(D25:H25)</f>
        <v>30</v>
      </c>
      <c r="D25" s="176">
        <f t="shared" si="7"/>
        <v>15</v>
      </c>
      <c r="E25" s="150">
        <f t="shared" si="7"/>
        <v>15</v>
      </c>
      <c r="F25" s="150">
        <f t="shared" si="7"/>
        <v>0</v>
      </c>
      <c r="G25" s="150">
        <f t="shared" si="7"/>
        <v>0</v>
      </c>
      <c r="H25" s="177">
        <f t="shared" si="7"/>
        <v>0</v>
      </c>
      <c r="I25" s="73">
        <v>15</v>
      </c>
      <c r="J25" s="74">
        <v>15</v>
      </c>
      <c r="K25" s="74"/>
      <c r="L25" s="74"/>
      <c r="M25" s="74"/>
      <c r="N25" s="220" t="s">
        <v>25</v>
      </c>
      <c r="O25" s="221">
        <v>2</v>
      </c>
      <c r="P25" s="75"/>
      <c r="Q25" s="76"/>
      <c r="R25" s="76"/>
      <c r="S25" s="76"/>
      <c r="T25" s="76"/>
      <c r="U25" s="77"/>
      <c r="V25" s="78"/>
      <c r="W25" s="75"/>
      <c r="X25" s="76"/>
      <c r="Y25" s="76"/>
      <c r="Z25" s="76"/>
      <c r="AA25" s="76"/>
      <c r="AB25" s="77"/>
      <c r="AC25" s="104"/>
      <c r="AD25" s="75"/>
      <c r="AE25" s="76"/>
      <c r="AF25" s="76"/>
      <c r="AG25" s="76"/>
      <c r="AH25" s="76"/>
      <c r="AI25" s="77"/>
      <c r="AJ25" s="78"/>
      <c r="AK25" s="75"/>
      <c r="AL25" s="76"/>
      <c r="AM25" s="76"/>
      <c r="AN25" s="76"/>
      <c r="AO25" s="76"/>
      <c r="AP25" s="77"/>
      <c r="AQ25" s="78"/>
      <c r="AR25" s="75"/>
      <c r="AS25" s="76"/>
      <c r="AT25" s="76"/>
      <c r="AU25" s="76"/>
      <c r="AV25" s="76"/>
      <c r="AW25" s="77"/>
      <c r="AX25" s="62"/>
    </row>
    <row r="26" spans="1:50" s="9" customFormat="1" ht="23.25">
      <c r="A26" s="222">
        <v>2</v>
      </c>
      <c r="B26" s="175" t="s">
        <v>74</v>
      </c>
      <c r="C26" s="253">
        <f aca="true" t="shared" si="13" ref="C26:C34">SUM(D26:H26)</f>
        <v>30</v>
      </c>
      <c r="D26" s="176">
        <f t="shared" si="7"/>
        <v>15</v>
      </c>
      <c r="E26" s="150">
        <f t="shared" si="7"/>
        <v>15</v>
      </c>
      <c r="F26" s="150">
        <f t="shared" si="7"/>
        <v>0</v>
      </c>
      <c r="G26" s="150">
        <f t="shared" si="7"/>
        <v>0</v>
      </c>
      <c r="H26" s="177">
        <f t="shared" si="7"/>
        <v>0</v>
      </c>
      <c r="I26" s="55">
        <v>15</v>
      </c>
      <c r="J26" s="56">
        <v>15</v>
      </c>
      <c r="K26" s="56"/>
      <c r="L26" s="56"/>
      <c r="M26" s="56"/>
      <c r="N26" s="79" t="s">
        <v>25</v>
      </c>
      <c r="O26" s="80">
        <v>3</v>
      </c>
      <c r="P26" s="81"/>
      <c r="Q26" s="56"/>
      <c r="R26" s="56"/>
      <c r="S26" s="56"/>
      <c r="T26" s="56"/>
      <c r="U26" s="82"/>
      <c r="V26" s="83"/>
      <c r="W26" s="81"/>
      <c r="X26" s="56"/>
      <c r="Y26" s="56"/>
      <c r="Z26" s="56"/>
      <c r="AA26" s="56"/>
      <c r="AB26" s="82"/>
      <c r="AC26" s="83"/>
      <c r="AD26" s="81"/>
      <c r="AE26" s="56"/>
      <c r="AF26" s="56"/>
      <c r="AG26" s="56"/>
      <c r="AH26" s="56"/>
      <c r="AI26" s="82"/>
      <c r="AJ26" s="83"/>
      <c r="AK26" s="81"/>
      <c r="AL26" s="56"/>
      <c r="AM26" s="56"/>
      <c r="AN26" s="56"/>
      <c r="AO26" s="56"/>
      <c r="AP26" s="82"/>
      <c r="AQ26" s="83"/>
      <c r="AR26" s="81"/>
      <c r="AS26" s="56"/>
      <c r="AT26" s="56"/>
      <c r="AU26" s="56"/>
      <c r="AV26" s="56"/>
      <c r="AW26" s="82"/>
      <c r="AX26" s="178"/>
    </row>
    <row r="27" spans="1:50" s="9" customFormat="1" ht="23.25">
      <c r="A27" s="222">
        <v>3</v>
      </c>
      <c r="B27" s="223" t="s">
        <v>75</v>
      </c>
      <c r="C27" s="253">
        <f t="shared" si="13"/>
        <v>30</v>
      </c>
      <c r="D27" s="176">
        <f t="shared" si="7"/>
        <v>15</v>
      </c>
      <c r="E27" s="150">
        <f t="shared" si="7"/>
        <v>15</v>
      </c>
      <c r="F27" s="150">
        <f t="shared" si="7"/>
        <v>0</v>
      </c>
      <c r="G27" s="150">
        <f t="shared" si="7"/>
        <v>0</v>
      </c>
      <c r="H27" s="177">
        <f t="shared" si="7"/>
        <v>0</v>
      </c>
      <c r="I27" s="55"/>
      <c r="J27" s="56"/>
      <c r="K27" s="56"/>
      <c r="L27" s="56"/>
      <c r="M27" s="56"/>
      <c r="N27" s="79"/>
      <c r="O27" s="80"/>
      <c r="P27" s="84"/>
      <c r="Q27" s="59"/>
      <c r="R27" s="59"/>
      <c r="S27" s="59"/>
      <c r="T27" s="59"/>
      <c r="U27" s="85"/>
      <c r="V27" s="61"/>
      <c r="W27" s="84">
        <v>15</v>
      </c>
      <c r="X27" s="59">
        <v>15</v>
      </c>
      <c r="Y27" s="59"/>
      <c r="Z27" s="59"/>
      <c r="AA27" s="59"/>
      <c r="AB27" s="85" t="s">
        <v>25</v>
      </c>
      <c r="AC27" s="83">
        <v>2</v>
      </c>
      <c r="AD27" s="84"/>
      <c r="AE27" s="59"/>
      <c r="AF27" s="59"/>
      <c r="AG27" s="59"/>
      <c r="AH27" s="59"/>
      <c r="AI27" s="85"/>
      <c r="AJ27" s="61"/>
      <c r="AK27" s="84"/>
      <c r="AL27" s="59"/>
      <c r="AM27" s="59"/>
      <c r="AN27" s="59"/>
      <c r="AO27" s="59"/>
      <c r="AP27" s="85"/>
      <c r="AQ27" s="61"/>
      <c r="AR27" s="84"/>
      <c r="AS27" s="59"/>
      <c r="AT27" s="59"/>
      <c r="AU27" s="59"/>
      <c r="AV27" s="59"/>
      <c r="AW27" s="85"/>
      <c r="AX27" s="53"/>
    </row>
    <row r="28" spans="1:50" s="9" customFormat="1" ht="23.25">
      <c r="A28" s="222">
        <v>4</v>
      </c>
      <c r="B28" s="223" t="s">
        <v>76</v>
      </c>
      <c r="C28" s="253">
        <f t="shared" si="13"/>
        <v>30</v>
      </c>
      <c r="D28" s="176">
        <f t="shared" si="7"/>
        <v>15</v>
      </c>
      <c r="E28" s="150">
        <f t="shared" si="7"/>
        <v>15</v>
      </c>
      <c r="F28" s="150">
        <f t="shared" si="7"/>
        <v>0</v>
      </c>
      <c r="G28" s="150">
        <f t="shared" si="7"/>
        <v>0</v>
      </c>
      <c r="H28" s="177">
        <f t="shared" si="7"/>
        <v>0</v>
      </c>
      <c r="I28" s="55">
        <v>15</v>
      </c>
      <c r="J28" s="74">
        <v>15</v>
      </c>
      <c r="K28" s="56"/>
      <c r="L28" s="56"/>
      <c r="M28" s="56"/>
      <c r="N28" s="79" t="s">
        <v>25</v>
      </c>
      <c r="O28" s="80">
        <v>4</v>
      </c>
      <c r="P28" s="81"/>
      <c r="Q28" s="56"/>
      <c r="R28" s="56"/>
      <c r="S28" s="59"/>
      <c r="T28" s="59"/>
      <c r="U28" s="85"/>
      <c r="V28" s="83"/>
      <c r="W28" s="84"/>
      <c r="X28" s="59"/>
      <c r="Y28" s="59"/>
      <c r="Z28" s="59"/>
      <c r="AA28" s="59"/>
      <c r="AB28" s="85"/>
      <c r="AC28" s="102"/>
      <c r="AD28" s="84"/>
      <c r="AE28" s="59"/>
      <c r="AF28" s="59"/>
      <c r="AG28" s="59"/>
      <c r="AH28" s="59"/>
      <c r="AI28" s="85"/>
      <c r="AJ28" s="61"/>
      <c r="AK28" s="84"/>
      <c r="AL28" s="59"/>
      <c r="AM28" s="59"/>
      <c r="AN28" s="59"/>
      <c r="AO28" s="59"/>
      <c r="AP28" s="85"/>
      <c r="AQ28" s="61"/>
      <c r="AR28" s="84"/>
      <c r="AS28" s="59"/>
      <c r="AT28" s="59"/>
      <c r="AU28" s="59"/>
      <c r="AV28" s="59"/>
      <c r="AW28" s="85"/>
      <c r="AX28" s="53"/>
    </row>
    <row r="29" spans="1:50" s="9" customFormat="1" ht="23.25">
      <c r="A29" s="222">
        <v>5</v>
      </c>
      <c r="B29" s="175" t="s">
        <v>167</v>
      </c>
      <c r="C29" s="253">
        <f t="shared" si="13"/>
        <v>30</v>
      </c>
      <c r="D29" s="176">
        <f t="shared" si="7"/>
        <v>15</v>
      </c>
      <c r="E29" s="150">
        <f t="shared" si="7"/>
        <v>15</v>
      </c>
      <c r="F29" s="150">
        <f t="shared" si="7"/>
        <v>0</v>
      </c>
      <c r="G29" s="150">
        <f t="shared" si="7"/>
        <v>0</v>
      </c>
      <c r="H29" s="177">
        <f t="shared" si="7"/>
        <v>0</v>
      </c>
      <c r="I29" s="55">
        <v>15</v>
      </c>
      <c r="J29" s="56">
        <v>15</v>
      </c>
      <c r="K29" s="56"/>
      <c r="L29" s="56"/>
      <c r="M29" s="56"/>
      <c r="N29" s="79" t="s">
        <v>25</v>
      </c>
      <c r="O29" s="80">
        <v>2</v>
      </c>
      <c r="P29" s="86"/>
      <c r="Q29" s="87"/>
      <c r="R29" s="87"/>
      <c r="S29" s="87"/>
      <c r="T29" s="87"/>
      <c r="U29" s="88"/>
      <c r="V29" s="61"/>
      <c r="W29" s="86"/>
      <c r="X29" s="87"/>
      <c r="Y29" s="87"/>
      <c r="Z29" s="87"/>
      <c r="AA29" s="87"/>
      <c r="AB29" s="88"/>
      <c r="AC29" s="61"/>
      <c r="AD29" s="86"/>
      <c r="AE29" s="87"/>
      <c r="AF29" s="87"/>
      <c r="AG29" s="87"/>
      <c r="AH29" s="87"/>
      <c r="AI29" s="88"/>
      <c r="AJ29" s="61"/>
      <c r="AK29" s="86"/>
      <c r="AL29" s="87"/>
      <c r="AM29" s="87"/>
      <c r="AN29" s="87"/>
      <c r="AO29" s="87"/>
      <c r="AP29" s="88"/>
      <c r="AQ29" s="61"/>
      <c r="AR29" s="86"/>
      <c r="AS29" s="87"/>
      <c r="AT29" s="87"/>
      <c r="AU29" s="87"/>
      <c r="AV29" s="87"/>
      <c r="AW29" s="88"/>
      <c r="AX29" s="53"/>
    </row>
    <row r="30" spans="1:50" s="9" customFormat="1" ht="23.25">
      <c r="A30" s="222">
        <v>6</v>
      </c>
      <c r="B30" s="175" t="s">
        <v>53</v>
      </c>
      <c r="C30" s="253">
        <f t="shared" si="13"/>
        <v>30</v>
      </c>
      <c r="D30" s="176">
        <f t="shared" si="7"/>
        <v>15</v>
      </c>
      <c r="E30" s="150">
        <f t="shared" si="7"/>
        <v>15</v>
      </c>
      <c r="F30" s="150">
        <f t="shared" si="7"/>
        <v>0</v>
      </c>
      <c r="G30" s="150">
        <f t="shared" si="7"/>
        <v>0</v>
      </c>
      <c r="H30" s="177">
        <f t="shared" si="7"/>
        <v>0</v>
      </c>
      <c r="I30" s="55">
        <v>15</v>
      </c>
      <c r="J30" s="56">
        <v>15</v>
      </c>
      <c r="K30" s="56"/>
      <c r="L30" s="56"/>
      <c r="M30" s="56"/>
      <c r="N30" s="79" t="s">
        <v>25</v>
      </c>
      <c r="O30" s="80">
        <v>3</v>
      </c>
      <c r="P30" s="86"/>
      <c r="Q30" s="87"/>
      <c r="R30" s="87"/>
      <c r="S30" s="87"/>
      <c r="T30" s="87"/>
      <c r="U30" s="88"/>
      <c r="V30" s="61"/>
      <c r="W30" s="86"/>
      <c r="X30" s="87"/>
      <c r="Y30" s="87"/>
      <c r="Z30" s="87"/>
      <c r="AA30" s="87"/>
      <c r="AB30" s="88"/>
      <c r="AC30" s="61"/>
      <c r="AD30" s="86"/>
      <c r="AE30" s="87"/>
      <c r="AF30" s="87"/>
      <c r="AG30" s="87"/>
      <c r="AH30" s="87"/>
      <c r="AI30" s="88"/>
      <c r="AJ30" s="61"/>
      <c r="AK30" s="86"/>
      <c r="AL30" s="87"/>
      <c r="AM30" s="87"/>
      <c r="AN30" s="87"/>
      <c r="AO30" s="87"/>
      <c r="AP30" s="88"/>
      <c r="AQ30" s="61"/>
      <c r="AR30" s="86"/>
      <c r="AS30" s="87"/>
      <c r="AT30" s="87"/>
      <c r="AU30" s="87"/>
      <c r="AV30" s="87"/>
      <c r="AW30" s="88"/>
      <c r="AX30" s="53"/>
    </row>
    <row r="31" spans="1:50" s="9" customFormat="1" ht="23.25">
      <c r="A31" s="222">
        <v>7</v>
      </c>
      <c r="B31" s="224" t="s">
        <v>55</v>
      </c>
      <c r="C31" s="253">
        <f t="shared" si="13"/>
        <v>30</v>
      </c>
      <c r="D31" s="176">
        <f t="shared" si="7"/>
        <v>15</v>
      </c>
      <c r="E31" s="150">
        <f t="shared" si="7"/>
        <v>15</v>
      </c>
      <c r="F31" s="150">
        <f t="shared" si="7"/>
        <v>0</v>
      </c>
      <c r="G31" s="150">
        <f t="shared" si="7"/>
        <v>0</v>
      </c>
      <c r="H31" s="177">
        <f t="shared" si="7"/>
        <v>0</v>
      </c>
      <c r="I31" s="64"/>
      <c r="J31" s="89"/>
      <c r="K31" s="89"/>
      <c r="L31" s="56"/>
      <c r="M31" s="56"/>
      <c r="N31" s="79"/>
      <c r="O31" s="80"/>
      <c r="P31" s="86">
        <v>15</v>
      </c>
      <c r="Q31" s="87">
        <v>15</v>
      </c>
      <c r="R31" s="87"/>
      <c r="S31" s="87"/>
      <c r="T31" s="87"/>
      <c r="U31" s="88" t="s">
        <v>25</v>
      </c>
      <c r="V31" s="61">
        <v>3</v>
      </c>
      <c r="W31" s="86"/>
      <c r="X31" s="87"/>
      <c r="Y31" s="87"/>
      <c r="Z31" s="87"/>
      <c r="AA31" s="87"/>
      <c r="AB31" s="88"/>
      <c r="AC31" s="61"/>
      <c r="AD31" s="86"/>
      <c r="AE31" s="87"/>
      <c r="AF31" s="87"/>
      <c r="AG31" s="87"/>
      <c r="AH31" s="87"/>
      <c r="AI31" s="88"/>
      <c r="AJ31" s="61"/>
      <c r="AK31" s="86"/>
      <c r="AL31" s="87"/>
      <c r="AM31" s="87"/>
      <c r="AN31" s="87"/>
      <c r="AO31" s="87"/>
      <c r="AP31" s="88"/>
      <c r="AQ31" s="61"/>
      <c r="AR31" s="86"/>
      <c r="AS31" s="87"/>
      <c r="AT31" s="87"/>
      <c r="AU31" s="87"/>
      <c r="AV31" s="87"/>
      <c r="AW31" s="88"/>
      <c r="AX31" s="53"/>
    </row>
    <row r="32" spans="1:50" s="9" customFormat="1" ht="23.25">
      <c r="A32" s="222">
        <v>8</v>
      </c>
      <c r="B32" s="175" t="s">
        <v>54</v>
      </c>
      <c r="C32" s="253">
        <f t="shared" si="13"/>
        <v>30</v>
      </c>
      <c r="D32" s="176">
        <f t="shared" si="7"/>
        <v>0</v>
      </c>
      <c r="E32" s="150">
        <f t="shared" si="7"/>
        <v>30</v>
      </c>
      <c r="F32" s="150">
        <f t="shared" si="7"/>
        <v>0</v>
      </c>
      <c r="G32" s="150">
        <f t="shared" si="7"/>
        <v>0</v>
      </c>
      <c r="H32" s="177">
        <f t="shared" si="7"/>
        <v>0</v>
      </c>
      <c r="I32" s="55"/>
      <c r="J32" s="56"/>
      <c r="K32" s="56"/>
      <c r="L32" s="89"/>
      <c r="M32" s="89"/>
      <c r="N32" s="90"/>
      <c r="O32" s="225"/>
      <c r="P32" s="84"/>
      <c r="Q32" s="59">
        <v>30</v>
      </c>
      <c r="R32" s="59"/>
      <c r="S32" s="59"/>
      <c r="T32" s="59"/>
      <c r="U32" s="92" t="s">
        <v>25</v>
      </c>
      <c r="V32" s="93">
        <v>2</v>
      </c>
      <c r="W32" s="84"/>
      <c r="X32" s="59"/>
      <c r="Y32" s="59"/>
      <c r="Z32" s="59"/>
      <c r="AA32" s="59"/>
      <c r="AB32" s="92"/>
      <c r="AC32" s="93"/>
      <c r="AD32" s="84"/>
      <c r="AE32" s="59"/>
      <c r="AF32" s="59"/>
      <c r="AG32" s="59"/>
      <c r="AH32" s="59"/>
      <c r="AI32" s="92"/>
      <c r="AJ32" s="93"/>
      <c r="AK32" s="84"/>
      <c r="AL32" s="59"/>
      <c r="AM32" s="59"/>
      <c r="AN32" s="59"/>
      <c r="AO32" s="59"/>
      <c r="AP32" s="92"/>
      <c r="AQ32" s="93"/>
      <c r="AR32" s="84"/>
      <c r="AS32" s="59"/>
      <c r="AT32" s="59"/>
      <c r="AU32" s="59"/>
      <c r="AV32" s="59"/>
      <c r="AW32" s="92"/>
      <c r="AX32" s="226"/>
    </row>
    <row r="33" spans="1:50" s="9" customFormat="1" ht="23.25">
      <c r="A33" s="222">
        <v>9</v>
      </c>
      <c r="B33" s="175" t="s">
        <v>56</v>
      </c>
      <c r="C33" s="253">
        <f t="shared" si="13"/>
        <v>30</v>
      </c>
      <c r="D33" s="176">
        <f t="shared" si="7"/>
        <v>15</v>
      </c>
      <c r="E33" s="150">
        <f t="shared" si="7"/>
        <v>15</v>
      </c>
      <c r="F33" s="150">
        <f t="shared" si="7"/>
        <v>0</v>
      </c>
      <c r="G33" s="150">
        <f t="shared" si="7"/>
        <v>0</v>
      </c>
      <c r="H33" s="177">
        <f t="shared" si="7"/>
        <v>0</v>
      </c>
      <c r="I33" s="55"/>
      <c r="J33" s="56"/>
      <c r="K33" s="94"/>
      <c r="L33" s="89"/>
      <c r="M33" s="89"/>
      <c r="N33" s="90"/>
      <c r="O33" s="91"/>
      <c r="P33" s="84">
        <v>15</v>
      </c>
      <c r="Q33" s="59">
        <v>15</v>
      </c>
      <c r="R33" s="59"/>
      <c r="S33" s="59"/>
      <c r="T33" s="59"/>
      <c r="U33" s="92" t="s">
        <v>25</v>
      </c>
      <c r="V33" s="93">
        <v>2</v>
      </c>
      <c r="W33" s="84"/>
      <c r="X33" s="59"/>
      <c r="Y33" s="59"/>
      <c r="Z33" s="59"/>
      <c r="AA33" s="59"/>
      <c r="AB33" s="92"/>
      <c r="AC33" s="93"/>
      <c r="AD33" s="84"/>
      <c r="AE33" s="59"/>
      <c r="AF33" s="59"/>
      <c r="AG33" s="59"/>
      <c r="AH33" s="59"/>
      <c r="AI33" s="92"/>
      <c r="AJ33" s="93"/>
      <c r="AK33" s="84"/>
      <c r="AL33" s="59"/>
      <c r="AM33" s="59"/>
      <c r="AN33" s="59"/>
      <c r="AO33" s="59"/>
      <c r="AP33" s="92"/>
      <c r="AQ33" s="93"/>
      <c r="AR33" s="84"/>
      <c r="AS33" s="59"/>
      <c r="AT33" s="59"/>
      <c r="AU33" s="59"/>
      <c r="AV33" s="59"/>
      <c r="AW33" s="92"/>
      <c r="AX33" s="226"/>
    </row>
    <row r="34" spans="1:50" s="9" customFormat="1" ht="24" thickBot="1">
      <c r="A34" s="227">
        <v>10</v>
      </c>
      <c r="B34" s="180" t="s">
        <v>64</v>
      </c>
      <c r="C34" s="429">
        <f t="shared" si="13"/>
        <v>30</v>
      </c>
      <c r="D34" s="182">
        <f t="shared" si="7"/>
        <v>15</v>
      </c>
      <c r="E34" s="156">
        <f t="shared" si="7"/>
        <v>15</v>
      </c>
      <c r="F34" s="156">
        <f t="shared" si="7"/>
        <v>0</v>
      </c>
      <c r="G34" s="156">
        <f t="shared" si="7"/>
        <v>0</v>
      </c>
      <c r="H34" s="183">
        <f t="shared" si="7"/>
        <v>0</v>
      </c>
      <c r="I34" s="228"/>
      <c r="J34" s="229"/>
      <c r="K34" s="185"/>
      <c r="L34" s="185"/>
      <c r="M34" s="185"/>
      <c r="N34" s="230"/>
      <c r="O34" s="231"/>
      <c r="P34" s="232"/>
      <c r="Q34" s="189"/>
      <c r="R34" s="189"/>
      <c r="S34" s="189"/>
      <c r="T34" s="189"/>
      <c r="U34" s="233"/>
      <c r="V34" s="234"/>
      <c r="W34" s="232">
        <v>15</v>
      </c>
      <c r="X34" s="189">
        <v>15</v>
      </c>
      <c r="Y34" s="189"/>
      <c r="Z34" s="189"/>
      <c r="AA34" s="189"/>
      <c r="AB34" s="233" t="s">
        <v>25</v>
      </c>
      <c r="AC34" s="234">
        <v>2</v>
      </c>
      <c r="AD34" s="232"/>
      <c r="AE34" s="189"/>
      <c r="AF34" s="189"/>
      <c r="AG34" s="189"/>
      <c r="AH34" s="189"/>
      <c r="AI34" s="233"/>
      <c r="AJ34" s="234"/>
      <c r="AK34" s="232"/>
      <c r="AL34" s="189"/>
      <c r="AM34" s="189"/>
      <c r="AN34" s="189"/>
      <c r="AO34" s="189"/>
      <c r="AP34" s="233"/>
      <c r="AQ34" s="234"/>
      <c r="AR34" s="232"/>
      <c r="AS34" s="189"/>
      <c r="AT34" s="189"/>
      <c r="AU34" s="189"/>
      <c r="AV34" s="189"/>
      <c r="AW34" s="233"/>
      <c r="AX34" s="191"/>
    </row>
    <row r="35" s="9" customFormat="1" ht="19.5" thickBot="1"/>
    <row r="36" spans="1:50" s="9" customFormat="1" ht="23.25" thickBot="1">
      <c r="A36" s="159" t="s">
        <v>32</v>
      </c>
      <c r="B36" s="235" t="s">
        <v>33</v>
      </c>
      <c r="C36" s="161">
        <f>SUM(C37:C47)</f>
        <v>495</v>
      </c>
      <c r="D36" s="162">
        <f aca="true" t="shared" si="14" ref="D36:H47">I36+P36+W36+AD36+AK36+AR36</f>
        <v>195</v>
      </c>
      <c r="E36" s="163">
        <f t="shared" si="14"/>
        <v>225</v>
      </c>
      <c r="F36" s="163">
        <f t="shared" si="14"/>
        <v>75</v>
      </c>
      <c r="G36" s="163">
        <f t="shared" si="14"/>
        <v>0</v>
      </c>
      <c r="H36" s="164">
        <f t="shared" si="14"/>
        <v>0</v>
      </c>
      <c r="I36" s="165">
        <f>SUM(I37:I47)</f>
        <v>75</v>
      </c>
      <c r="J36" s="165">
        <f>SUM(J37:J47)</f>
        <v>75</v>
      </c>
      <c r="K36" s="165">
        <f>SUM(K37:K47)</f>
        <v>0</v>
      </c>
      <c r="L36" s="165">
        <f>SUM(L37:L47)</f>
        <v>0</v>
      </c>
      <c r="M36" s="165">
        <f>SUM(M37:M47)</f>
        <v>0</v>
      </c>
      <c r="N36" s="165">
        <f>COUNTIF(N37:N47,"E")</f>
        <v>2</v>
      </c>
      <c r="O36" s="236">
        <f aca="true" t="shared" si="15" ref="O36:T36">SUM(O37:O47)</f>
        <v>12</v>
      </c>
      <c r="P36" s="165">
        <f t="shared" si="15"/>
        <v>105</v>
      </c>
      <c r="Q36" s="165">
        <f t="shared" si="15"/>
        <v>135</v>
      </c>
      <c r="R36" s="165">
        <f t="shared" si="15"/>
        <v>0</v>
      </c>
      <c r="S36" s="165">
        <f t="shared" si="15"/>
        <v>0</v>
      </c>
      <c r="T36" s="165">
        <f t="shared" si="15"/>
        <v>0</v>
      </c>
      <c r="U36" s="165">
        <f>COUNTIF(U37:U47,"E")</f>
        <v>3</v>
      </c>
      <c r="V36" s="236">
        <f aca="true" t="shared" si="16" ref="V36:AA36">SUM(V37:V47)</f>
        <v>18</v>
      </c>
      <c r="W36" s="165">
        <f t="shared" si="16"/>
        <v>15</v>
      </c>
      <c r="X36" s="165">
        <f t="shared" si="16"/>
        <v>15</v>
      </c>
      <c r="Y36" s="165">
        <f t="shared" si="16"/>
        <v>0</v>
      </c>
      <c r="Z36" s="165">
        <f t="shared" si="16"/>
        <v>0</v>
      </c>
      <c r="AA36" s="165">
        <f t="shared" si="16"/>
        <v>0</v>
      </c>
      <c r="AB36" s="165">
        <f>COUNTIF(AB37:AB47,"E")</f>
        <v>0</v>
      </c>
      <c r="AC36" s="236">
        <f aca="true" t="shared" si="17" ref="AC36:AH36">SUM(AC37:AC47)</f>
        <v>2</v>
      </c>
      <c r="AD36" s="165">
        <f t="shared" si="17"/>
        <v>0</v>
      </c>
      <c r="AE36" s="165">
        <f t="shared" si="17"/>
        <v>0</v>
      </c>
      <c r="AF36" s="165">
        <f t="shared" si="17"/>
        <v>15</v>
      </c>
      <c r="AG36" s="165">
        <f t="shared" si="17"/>
        <v>0</v>
      </c>
      <c r="AH36" s="165">
        <f t="shared" si="17"/>
        <v>0</v>
      </c>
      <c r="AI36" s="165">
        <f>COUNTIF(AI37:AI47,"E")</f>
        <v>0</v>
      </c>
      <c r="AJ36" s="236">
        <f aca="true" t="shared" si="18" ref="AJ36:AO36">SUM(AJ37:AJ47)</f>
        <v>1</v>
      </c>
      <c r="AK36" s="165">
        <f t="shared" si="18"/>
        <v>0</v>
      </c>
      <c r="AL36" s="165">
        <f t="shared" si="18"/>
        <v>0</v>
      </c>
      <c r="AM36" s="165">
        <f t="shared" si="18"/>
        <v>30</v>
      </c>
      <c r="AN36" s="165">
        <f t="shared" si="18"/>
        <v>0</v>
      </c>
      <c r="AO36" s="165">
        <f t="shared" si="18"/>
        <v>0</v>
      </c>
      <c r="AP36" s="165">
        <f>COUNTIF(AP37:AP47,"E")</f>
        <v>0</v>
      </c>
      <c r="AQ36" s="236">
        <f aca="true" t="shared" si="19" ref="AQ36:AV36">SUM(AQ37:AQ47)</f>
        <v>2</v>
      </c>
      <c r="AR36" s="165">
        <f t="shared" si="19"/>
        <v>0</v>
      </c>
      <c r="AS36" s="165">
        <f t="shared" si="19"/>
        <v>0</v>
      </c>
      <c r="AT36" s="165">
        <f t="shared" si="19"/>
        <v>30</v>
      </c>
      <c r="AU36" s="165">
        <f t="shared" si="19"/>
        <v>0</v>
      </c>
      <c r="AV36" s="165">
        <f t="shared" si="19"/>
        <v>0</v>
      </c>
      <c r="AW36" s="237">
        <f>COUNTIF(AW37:AW47,"E")</f>
        <v>0</v>
      </c>
      <c r="AX36" s="236">
        <f>SUM(AX37:AX47)</f>
        <v>2</v>
      </c>
    </row>
    <row r="37" spans="1:50" s="9" customFormat="1" ht="23.25">
      <c r="A37" s="238">
        <v>1</v>
      </c>
      <c r="B37" s="224" t="s">
        <v>57</v>
      </c>
      <c r="C37" s="259">
        <f>SUM(D37:H37)</f>
        <v>30</v>
      </c>
      <c r="D37" s="176">
        <f t="shared" si="14"/>
        <v>15</v>
      </c>
      <c r="E37" s="150">
        <f t="shared" si="14"/>
        <v>15</v>
      </c>
      <c r="F37" s="150">
        <f t="shared" si="14"/>
        <v>0</v>
      </c>
      <c r="G37" s="150">
        <f t="shared" si="14"/>
        <v>0</v>
      </c>
      <c r="H37" s="177">
        <f t="shared" si="14"/>
        <v>0</v>
      </c>
      <c r="I37" s="64">
        <v>15</v>
      </c>
      <c r="J37" s="94">
        <v>15</v>
      </c>
      <c r="K37" s="94"/>
      <c r="L37" s="74"/>
      <c r="M37" s="172"/>
      <c r="N37" s="172" t="s">
        <v>25</v>
      </c>
      <c r="O37" s="72">
        <v>2</v>
      </c>
      <c r="P37" s="111"/>
      <c r="Q37" s="87"/>
      <c r="R37" s="87"/>
      <c r="S37" s="87"/>
      <c r="T37" s="87"/>
      <c r="U37" s="107"/>
      <c r="V37" s="72"/>
      <c r="W37" s="111"/>
      <c r="X37" s="87"/>
      <c r="Y37" s="87"/>
      <c r="Z37" s="87"/>
      <c r="AA37" s="87"/>
      <c r="AB37" s="88"/>
      <c r="AC37" s="112"/>
      <c r="AD37" s="86"/>
      <c r="AE37" s="87"/>
      <c r="AF37" s="87"/>
      <c r="AG37" s="87"/>
      <c r="AH37" s="87"/>
      <c r="AI37" s="88"/>
      <c r="AJ37" s="112"/>
      <c r="AK37" s="86"/>
      <c r="AL37" s="87"/>
      <c r="AM37" s="87"/>
      <c r="AN37" s="87"/>
      <c r="AO37" s="87"/>
      <c r="AP37" s="88"/>
      <c r="AQ37" s="72"/>
      <c r="AR37" s="111"/>
      <c r="AS37" s="87"/>
      <c r="AT37" s="87"/>
      <c r="AU37" s="87"/>
      <c r="AV37" s="87"/>
      <c r="AW37" s="88"/>
      <c r="AX37" s="71"/>
    </row>
    <row r="38" spans="1:50" s="9" customFormat="1" ht="23.25">
      <c r="A38" s="222">
        <v>2</v>
      </c>
      <c r="B38" s="175" t="s">
        <v>124</v>
      </c>
      <c r="C38" s="253">
        <f aca="true" t="shared" si="20" ref="C38:C47">SUM(D38:H38)</f>
        <v>60</v>
      </c>
      <c r="D38" s="176">
        <f t="shared" si="14"/>
        <v>30</v>
      </c>
      <c r="E38" s="150">
        <f t="shared" si="14"/>
        <v>30</v>
      </c>
      <c r="F38" s="150">
        <f t="shared" si="14"/>
        <v>0</v>
      </c>
      <c r="G38" s="150">
        <f t="shared" si="14"/>
        <v>0</v>
      </c>
      <c r="H38" s="177">
        <f t="shared" si="14"/>
        <v>0</v>
      </c>
      <c r="I38" s="55">
        <v>30</v>
      </c>
      <c r="J38" s="56">
        <v>30</v>
      </c>
      <c r="K38" s="56"/>
      <c r="L38" s="94"/>
      <c r="M38" s="94"/>
      <c r="N38" s="100" t="s">
        <v>68</v>
      </c>
      <c r="O38" s="63">
        <v>5</v>
      </c>
      <c r="P38" s="101"/>
      <c r="Q38" s="76"/>
      <c r="R38" s="76"/>
      <c r="S38" s="76"/>
      <c r="T38" s="76"/>
      <c r="U38" s="77"/>
      <c r="V38" s="63"/>
      <c r="W38" s="101"/>
      <c r="X38" s="76"/>
      <c r="Y38" s="76"/>
      <c r="Z38" s="76"/>
      <c r="AA38" s="76"/>
      <c r="AB38" s="77"/>
      <c r="AC38" s="78"/>
      <c r="AD38" s="75"/>
      <c r="AE38" s="76"/>
      <c r="AF38" s="76"/>
      <c r="AG38" s="76"/>
      <c r="AH38" s="76"/>
      <c r="AI38" s="88"/>
      <c r="AJ38" s="78"/>
      <c r="AK38" s="75"/>
      <c r="AL38" s="76"/>
      <c r="AM38" s="76"/>
      <c r="AN38" s="76"/>
      <c r="AO38" s="76"/>
      <c r="AP38" s="88"/>
      <c r="AQ38" s="63"/>
      <c r="AR38" s="101"/>
      <c r="AS38" s="76"/>
      <c r="AT38" s="76"/>
      <c r="AU38" s="76"/>
      <c r="AV38" s="76"/>
      <c r="AW38" s="100"/>
      <c r="AX38" s="62"/>
    </row>
    <row r="39" spans="1:50" s="9" customFormat="1" ht="23.25">
      <c r="A39" s="238">
        <v>3</v>
      </c>
      <c r="B39" s="224" t="s">
        <v>58</v>
      </c>
      <c r="C39" s="253">
        <f t="shared" si="20"/>
        <v>60</v>
      </c>
      <c r="D39" s="176">
        <f t="shared" si="14"/>
        <v>30</v>
      </c>
      <c r="E39" s="150">
        <f t="shared" si="14"/>
        <v>30</v>
      </c>
      <c r="F39" s="150">
        <f t="shared" si="14"/>
        <v>0</v>
      </c>
      <c r="G39" s="150">
        <f t="shared" si="14"/>
        <v>0</v>
      </c>
      <c r="H39" s="177">
        <f t="shared" si="14"/>
        <v>0</v>
      </c>
      <c r="I39" s="64">
        <v>30</v>
      </c>
      <c r="J39" s="74">
        <v>30</v>
      </c>
      <c r="K39" s="74"/>
      <c r="L39" s="56"/>
      <c r="M39" s="56"/>
      <c r="N39" s="82" t="s">
        <v>68</v>
      </c>
      <c r="O39" s="102">
        <v>5</v>
      </c>
      <c r="P39" s="58"/>
      <c r="Q39" s="59"/>
      <c r="R39" s="59"/>
      <c r="S39" s="59"/>
      <c r="T39" s="59"/>
      <c r="U39" s="85"/>
      <c r="V39" s="54"/>
      <c r="W39" s="58"/>
      <c r="X39" s="59"/>
      <c r="Y39" s="59"/>
      <c r="Z39" s="59"/>
      <c r="AA39" s="59"/>
      <c r="AB39" s="85"/>
      <c r="AC39" s="61"/>
      <c r="AD39" s="84"/>
      <c r="AE39" s="59"/>
      <c r="AF39" s="59"/>
      <c r="AG39" s="59"/>
      <c r="AH39" s="59"/>
      <c r="AI39" s="85"/>
      <c r="AJ39" s="61"/>
      <c r="AK39" s="84"/>
      <c r="AL39" s="59"/>
      <c r="AM39" s="59"/>
      <c r="AN39" s="59"/>
      <c r="AO39" s="59"/>
      <c r="AP39" s="85"/>
      <c r="AQ39" s="54"/>
      <c r="AR39" s="58"/>
      <c r="AS39" s="59"/>
      <c r="AT39" s="59"/>
      <c r="AU39" s="59"/>
      <c r="AV39" s="59"/>
      <c r="AW39" s="79"/>
      <c r="AX39" s="53"/>
    </row>
    <row r="40" spans="1:90" s="106" customFormat="1" ht="23.25">
      <c r="A40" s="222">
        <v>4</v>
      </c>
      <c r="B40" s="175" t="s">
        <v>59</v>
      </c>
      <c r="C40" s="253">
        <f t="shared" si="20"/>
        <v>45</v>
      </c>
      <c r="D40" s="176">
        <f t="shared" si="14"/>
        <v>15</v>
      </c>
      <c r="E40" s="150">
        <f t="shared" si="14"/>
        <v>30</v>
      </c>
      <c r="F40" s="150">
        <f t="shared" si="14"/>
        <v>0</v>
      </c>
      <c r="G40" s="150">
        <f t="shared" si="14"/>
        <v>0</v>
      </c>
      <c r="H40" s="177">
        <f t="shared" si="14"/>
        <v>0</v>
      </c>
      <c r="I40" s="55"/>
      <c r="J40" s="56"/>
      <c r="K40" s="56"/>
      <c r="L40" s="56"/>
      <c r="M40" s="56"/>
      <c r="N40" s="82"/>
      <c r="O40" s="102"/>
      <c r="P40" s="55">
        <v>15</v>
      </c>
      <c r="Q40" s="56">
        <v>30</v>
      </c>
      <c r="R40" s="56"/>
      <c r="S40" s="94"/>
      <c r="T40" s="94"/>
      <c r="U40" s="100" t="s">
        <v>68</v>
      </c>
      <c r="V40" s="103">
        <v>4</v>
      </c>
      <c r="W40" s="64"/>
      <c r="X40" s="94"/>
      <c r="Y40" s="94"/>
      <c r="Z40" s="94"/>
      <c r="AA40" s="94"/>
      <c r="AB40" s="100"/>
      <c r="AC40" s="104"/>
      <c r="AD40" s="105"/>
      <c r="AE40" s="94"/>
      <c r="AF40" s="94"/>
      <c r="AG40" s="94"/>
      <c r="AH40" s="94"/>
      <c r="AI40" s="100"/>
      <c r="AJ40" s="104"/>
      <c r="AK40" s="105"/>
      <c r="AL40" s="94"/>
      <c r="AM40" s="94"/>
      <c r="AN40" s="94"/>
      <c r="AO40" s="94"/>
      <c r="AP40" s="100"/>
      <c r="AQ40" s="103"/>
      <c r="AR40" s="64"/>
      <c r="AS40" s="94"/>
      <c r="AT40" s="94"/>
      <c r="AU40" s="94"/>
      <c r="AV40" s="94"/>
      <c r="AW40" s="100"/>
      <c r="AX40" s="23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</row>
    <row r="41" spans="1:90" s="106" customFormat="1" ht="23.25">
      <c r="A41" s="238">
        <v>5</v>
      </c>
      <c r="B41" s="167" t="s">
        <v>60</v>
      </c>
      <c r="C41" s="253">
        <f t="shared" si="20"/>
        <v>60</v>
      </c>
      <c r="D41" s="176">
        <f t="shared" si="14"/>
        <v>30</v>
      </c>
      <c r="E41" s="150">
        <f t="shared" si="14"/>
        <v>30</v>
      </c>
      <c r="F41" s="150">
        <f t="shared" si="14"/>
        <v>0</v>
      </c>
      <c r="G41" s="150">
        <f t="shared" si="14"/>
        <v>0</v>
      </c>
      <c r="H41" s="177">
        <f t="shared" si="14"/>
        <v>0</v>
      </c>
      <c r="I41" s="73"/>
      <c r="J41" s="74"/>
      <c r="K41" s="74"/>
      <c r="L41" s="74"/>
      <c r="M41" s="74"/>
      <c r="N41" s="107"/>
      <c r="O41" s="108"/>
      <c r="P41" s="73">
        <v>30</v>
      </c>
      <c r="Q41" s="74">
        <v>30</v>
      </c>
      <c r="R41" s="56"/>
      <c r="S41" s="56"/>
      <c r="T41" s="56"/>
      <c r="U41" s="82" t="s">
        <v>68</v>
      </c>
      <c r="V41" s="102">
        <v>4</v>
      </c>
      <c r="W41" s="55"/>
      <c r="X41" s="56"/>
      <c r="Y41" s="56"/>
      <c r="Z41" s="56"/>
      <c r="AA41" s="56"/>
      <c r="AB41" s="82"/>
      <c r="AC41" s="83"/>
      <c r="AD41" s="81"/>
      <c r="AE41" s="56"/>
      <c r="AF41" s="56"/>
      <c r="AG41" s="56"/>
      <c r="AH41" s="56"/>
      <c r="AI41" s="82"/>
      <c r="AJ41" s="83"/>
      <c r="AK41" s="81"/>
      <c r="AL41" s="56"/>
      <c r="AM41" s="56"/>
      <c r="AN41" s="56"/>
      <c r="AO41" s="56"/>
      <c r="AP41" s="82"/>
      <c r="AQ41" s="102"/>
      <c r="AR41" s="55"/>
      <c r="AS41" s="56"/>
      <c r="AT41" s="56"/>
      <c r="AU41" s="56"/>
      <c r="AV41" s="56"/>
      <c r="AW41" s="82"/>
      <c r="AX41" s="178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</row>
    <row r="42" spans="1:90" s="106" customFormat="1" ht="23.25">
      <c r="A42" s="222">
        <v>6</v>
      </c>
      <c r="B42" s="175" t="s">
        <v>61</v>
      </c>
      <c r="C42" s="253">
        <f t="shared" si="20"/>
        <v>45</v>
      </c>
      <c r="D42" s="176">
        <f t="shared" si="14"/>
        <v>15</v>
      </c>
      <c r="E42" s="150">
        <f t="shared" si="14"/>
        <v>30</v>
      </c>
      <c r="F42" s="150">
        <f t="shared" si="14"/>
        <v>0</v>
      </c>
      <c r="G42" s="150">
        <f t="shared" si="14"/>
        <v>0</v>
      </c>
      <c r="H42" s="177">
        <f t="shared" si="14"/>
        <v>0</v>
      </c>
      <c r="I42" s="55"/>
      <c r="J42" s="94"/>
      <c r="K42" s="94"/>
      <c r="L42" s="94"/>
      <c r="M42" s="94"/>
      <c r="N42" s="100"/>
      <c r="O42" s="103"/>
      <c r="P42" s="64">
        <v>15</v>
      </c>
      <c r="Q42" s="94">
        <v>30</v>
      </c>
      <c r="R42" s="94"/>
      <c r="S42" s="94"/>
      <c r="T42" s="94"/>
      <c r="U42" s="100" t="s">
        <v>68</v>
      </c>
      <c r="V42" s="103">
        <v>4</v>
      </c>
      <c r="W42" s="64"/>
      <c r="X42" s="94"/>
      <c r="Y42" s="94"/>
      <c r="Z42" s="94"/>
      <c r="AA42" s="94"/>
      <c r="AB42" s="82"/>
      <c r="AC42" s="104"/>
      <c r="AD42" s="105"/>
      <c r="AE42" s="94"/>
      <c r="AF42" s="94"/>
      <c r="AG42" s="94"/>
      <c r="AH42" s="94"/>
      <c r="AI42" s="100"/>
      <c r="AJ42" s="104"/>
      <c r="AK42" s="105"/>
      <c r="AL42" s="94"/>
      <c r="AM42" s="94"/>
      <c r="AN42" s="94"/>
      <c r="AO42" s="94"/>
      <c r="AP42" s="100"/>
      <c r="AQ42" s="103"/>
      <c r="AR42" s="64"/>
      <c r="AS42" s="94"/>
      <c r="AT42" s="94"/>
      <c r="AU42" s="94"/>
      <c r="AV42" s="56"/>
      <c r="AW42" s="57"/>
      <c r="AX42" s="240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</row>
    <row r="43" spans="1:90" s="106" customFormat="1" ht="23.25">
      <c r="A43" s="238">
        <v>7</v>
      </c>
      <c r="B43" s="175" t="s">
        <v>62</v>
      </c>
      <c r="C43" s="253">
        <f t="shared" si="20"/>
        <v>30</v>
      </c>
      <c r="D43" s="176">
        <f t="shared" si="14"/>
        <v>15</v>
      </c>
      <c r="E43" s="150">
        <f t="shared" si="14"/>
        <v>15</v>
      </c>
      <c r="F43" s="150">
        <f t="shared" si="14"/>
        <v>0</v>
      </c>
      <c r="G43" s="150">
        <f t="shared" si="14"/>
        <v>0</v>
      </c>
      <c r="H43" s="177">
        <f t="shared" si="14"/>
        <v>0</v>
      </c>
      <c r="I43" s="55"/>
      <c r="J43" s="56"/>
      <c r="K43" s="56"/>
      <c r="L43" s="56"/>
      <c r="M43" s="56"/>
      <c r="N43" s="82"/>
      <c r="O43" s="102"/>
      <c r="P43" s="55">
        <v>15</v>
      </c>
      <c r="Q43" s="56">
        <v>15</v>
      </c>
      <c r="R43" s="56"/>
      <c r="S43" s="56"/>
      <c r="T43" s="56"/>
      <c r="U43" s="82" t="s">
        <v>25</v>
      </c>
      <c r="V43" s="102">
        <v>2</v>
      </c>
      <c r="W43" s="55"/>
      <c r="X43" s="56"/>
      <c r="Y43" s="56"/>
      <c r="Z43" s="56"/>
      <c r="AA43" s="56"/>
      <c r="AB43" s="82"/>
      <c r="AC43" s="83"/>
      <c r="AD43" s="81"/>
      <c r="AE43" s="56"/>
      <c r="AF43" s="56"/>
      <c r="AG43" s="56"/>
      <c r="AH43" s="56"/>
      <c r="AI43" s="82"/>
      <c r="AJ43" s="83"/>
      <c r="AK43" s="81"/>
      <c r="AL43" s="56"/>
      <c r="AM43" s="56"/>
      <c r="AN43" s="56"/>
      <c r="AO43" s="56"/>
      <c r="AP43" s="82"/>
      <c r="AQ43" s="102"/>
      <c r="AR43" s="55"/>
      <c r="AS43" s="56"/>
      <c r="AT43" s="56"/>
      <c r="AU43" s="56"/>
      <c r="AV43" s="56"/>
      <c r="AW43" s="57"/>
      <c r="AX43" s="178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</row>
    <row r="44" spans="1:90" s="106" customFormat="1" ht="21.75" customHeight="1">
      <c r="A44" s="222">
        <v>8</v>
      </c>
      <c r="B44" s="224" t="s">
        <v>63</v>
      </c>
      <c r="C44" s="253">
        <f t="shared" si="20"/>
        <v>30</v>
      </c>
      <c r="D44" s="176">
        <f t="shared" si="14"/>
        <v>15</v>
      </c>
      <c r="E44" s="150">
        <f t="shared" si="14"/>
        <v>15</v>
      </c>
      <c r="F44" s="150">
        <f t="shared" si="14"/>
        <v>0</v>
      </c>
      <c r="G44" s="150">
        <f t="shared" si="14"/>
        <v>0</v>
      </c>
      <c r="H44" s="177">
        <f t="shared" si="14"/>
        <v>0</v>
      </c>
      <c r="I44" s="64"/>
      <c r="J44" s="89"/>
      <c r="K44" s="56"/>
      <c r="L44" s="56"/>
      <c r="M44" s="56"/>
      <c r="N44" s="57"/>
      <c r="O44" s="102"/>
      <c r="P44" s="55">
        <v>15</v>
      </c>
      <c r="Q44" s="56">
        <v>15</v>
      </c>
      <c r="R44" s="56"/>
      <c r="S44" s="94"/>
      <c r="T44" s="94"/>
      <c r="U44" s="100" t="s">
        <v>25</v>
      </c>
      <c r="V44" s="103">
        <v>2</v>
      </c>
      <c r="W44" s="64"/>
      <c r="X44" s="94"/>
      <c r="Y44" s="94"/>
      <c r="Z44" s="94"/>
      <c r="AA44" s="94"/>
      <c r="AB44" s="100"/>
      <c r="AC44" s="104"/>
      <c r="AD44" s="105"/>
      <c r="AE44" s="94"/>
      <c r="AF44" s="94"/>
      <c r="AG44" s="94"/>
      <c r="AH44" s="94"/>
      <c r="AI44" s="100"/>
      <c r="AJ44" s="104"/>
      <c r="AK44" s="105"/>
      <c r="AL44" s="94"/>
      <c r="AM44" s="94"/>
      <c r="AN44" s="94"/>
      <c r="AO44" s="94"/>
      <c r="AP44" s="100"/>
      <c r="AQ44" s="103"/>
      <c r="AR44" s="64"/>
      <c r="AS44" s="94"/>
      <c r="AT44" s="94"/>
      <c r="AU44" s="94"/>
      <c r="AV44" s="56"/>
      <c r="AW44" s="57"/>
      <c r="AX44" s="23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</row>
    <row r="45" spans="1:90" s="106" customFormat="1" ht="23.25">
      <c r="A45" s="238">
        <v>9</v>
      </c>
      <c r="B45" s="175" t="s">
        <v>136</v>
      </c>
      <c r="C45" s="253">
        <f t="shared" si="20"/>
        <v>30</v>
      </c>
      <c r="D45" s="176">
        <f t="shared" si="14"/>
        <v>15</v>
      </c>
      <c r="E45" s="150">
        <f t="shared" si="14"/>
        <v>15</v>
      </c>
      <c r="F45" s="150">
        <f t="shared" si="14"/>
        <v>0</v>
      </c>
      <c r="G45" s="150">
        <f t="shared" si="14"/>
        <v>0</v>
      </c>
      <c r="H45" s="177">
        <f t="shared" si="14"/>
        <v>0</v>
      </c>
      <c r="I45" s="55"/>
      <c r="J45" s="56"/>
      <c r="K45" s="56"/>
      <c r="L45" s="56"/>
      <c r="M45" s="56"/>
      <c r="N45" s="57"/>
      <c r="O45" s="102"/>
      <c r="P45" s="55">
        <v>15</v>
      </c>
      <c r="Q45" s="56">
        <v>15</v>
      </c>
      <c r="R45" s="56"/>
      <c r="S45" s="56"/>
      <c r="T45" s="56"/>
      <c r="U45" s="82" t="s">
        <v>25</v>
      </c>
      <c r="V45" s="102">
        <v>2</v>
      </c>
      <c r="W45" s="55"/>
      <c r="X45" s="56"/>
      <c r="Y45" s="56"/>
      <c r="Z45" s="56"/>
      <c r="AA45" s="56"/>
      <c r="AB45" s="82"/>
      <c r="AC45" s="83"/>
      <c r="AD45" s="81"/>
      <c r="AE45" s="56"/>
      <c r="AF45" s="56"/>
      <c r="AG45" s="56"/>
      <c r="AH45" s="56"/>
      <c r="AI45" s="82"/>
      <c r="AJ45" s="83"/>
      <c r="AK45" s="81"/>
      <c r="AL45" s="56"/>
      <c r="AM45" s="56"/>
      <c r="AN45" s="56"/>
      <c r="AO45" s="56"/>
      <c r="AP45" s="82"/>
      <c r="AQ45" s="102"/>
      <c r="AR45" s="55"/>
      <c r="AS45" s="56"/>
      <c r="AT45" s="56"/>
      <c r="AU45" s="56"/>
      <c r="AV45" s="56"/>
      <c r="AW45" s="82"/>
      <c r="AX45" s="178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</row>
    <row r="46" spans="1:90" s="106" customFormat="1" ht="23.25">
      <c r="A46" s="222">
        <v>10</v>
      </c>
      <c r="B46" s="175" t="s">
        <v>65</v>
      </c>
      <c r="C46" s="253">
        <f t="shared" si="20"/>
        <v>30</v>
      </c>
      <c r="D46" s="176">
        <f t="shared" si="14"/>
        <v>15</v>
      </c>
      <c r="E46" s="150">
        <f t="shared" si="14"/>
        <v>15</v>
      </c>
      <c r="F46" s="150">
        <f t="shared" si="14"/>
        <v>0</v>
      </c>
      <c r="G46" s="150">
        <f t="shared" si="14"/>
        <v>0</v>
      </c>
      <c r="H46" s="177">
        <f t="shared" si="14"/>
        <v>0</v>
      </c>
      <c r="I46" s="55"/>
      <c r="J46" s="56"/>
      <c r="K46" s="56"/>
      <c r="L46" s="56"/>
      <c r="M46" s="56"/>
      <c r="N46" s="82"/>
      <c r="O46" s="102"/>
      <c r="P46" s="55"/>
      <c r="Q46" s="56"/>
      <c r="R46" s="56"/>
      <c r="S46" s="56"/>
      <c r="T46" s="56"/>
      <c r="U46" s="82"/>
      <c r="V46" s="102"/>
      <c r="W46" s="55">
        <v>15</v>
      </c>
      <c r="X46" s="56">
        <v>15</v>
      </c>
      <c r="Y46" s="56"/>
      <c r="Z46" s="56"/>
      <c r="AA46" s="56"/>
      <c r="AB46" s="82" t="s">
        <v>25</v>
      </c>
      <c r="AC46" s="83">
        <v>2</v>
      </c>
      <c r="AD46" s="81"/>
      <c r="AE46" s="56"/>
      <c r="AF46" s="56"/>
      <c r="AG46" s="56"/>
      <c r="AH46" s="56"/>
      <c r="AI46" s="82"/>
      <c r="AJ46" s="83"/>
      <c r="AK46" s="81"/>
      <c r="AL46" s="56"/>
      <c r="AM46" s="56"/>
      <c r="AN46" s="56"/>
      <c r="AO46" s="56"/>
      <c r="AP46" s="82"/>
      <c r="AQ46" s="102"/>
      <c r="AR46" s="55"/>
      <c r="AS46" s="56"/>
      <c r="AT46" s="56"/>
      <c r="AU46" s="56"/>
      <c r="AV46" s="56"/>
      <c r="AW46" s="57"/>
      <c r="AX46" s="178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</row>
    <row r="47" spans="1:90" s="106" customFormat="1" ht="24" thickBot="1">
      <c r="A47" s="222">
        <v>11</v>
      </c>
      <c r="B47" s="180" t="s">
        <v>66</v>
      </c>
      <c r="C47" s="429">
        <f t="shared" si="20"/>
        <v>75</v>
      </c>
      <c r="D47" s="182">
        <f t="shared" si="14"/>
        <v>0</v>
      </c>
      <c r="E47" s="156">
        <f t="shared" si="14"/>
        <v>0</v>
      </c>
      <c r="F47" s="156">
        <f t="shared" si="14"/>
        <v>75</v>
      </c>
      <c r="G47" s="156">
        <f t="shared" si="14"/>
        <v>0</v>
      </c>
      <c r="H47" s="183">
        <f t="shared" si="14"/>
        <v>0</v>
      </c>
      <c r="I47" s="184"/>
      <c r="J47" s="185"/>
      <c r="K47" s="185"/>
      <c r="L47" s="185"/>
      <c r="M47" s="185"/>
      <c r="N47" s="244"/>
      <c r="O47" s="245"/>
      <c r="P47" s="184"/>
      <c r="Q47" s="185"/>
      <c r="R47" s="185"/>
      <c r="S47" s="185"/>
      <c r="T47" s="185"/>
      <c r="U47" s="244"/>
      <c r="V47" s="245"/>
      <c r="W47" s="184"/>
      <c r="X47" s="185"/>
      <c r="Y47" s="185"/>
      <c r="Z47" s="185"/>
      <c r="AA47" s="185"/>
      <c r="AB47" s="244"/>
      <c r="AC47" s="246"/>
      <c r="AD47" s="247"/>
      <c r="AE47" s="229"/>
      <c r="AF47" s="229">
        <v>15</v>
      </c>
      <c r="AG47" s="229"/>
      <c r="AH47" s="229"/>
      <c r="AI47" s="248" t="s">
        <v>25</v>
      </c>
      <c r="AJ47" s="249">
        <v>1</v>
      </c>
      <c r="AK47" s="247"/>
      <c r="AL47" s="229"/>
      <c r="AM47" s="229">
        <v>30</v>
      </c>
      <c r="AN47" s="229"/>
      <c r="AO47" s="229"/>
      <c r="AP47" s="248" t="s">
        <v>25</v>
      </c>
      <c r="AQ47" s="250">
        <v>2</v>
      </c>
      <c r="AR47" s="228"/>
      <c r="AS47" s="229"/>
      <c r="AT47" s="229">
        <v>30</v>
      </c>
      <c r="AU47" s="229"/>
      <c r="AV47" s="185"/>
      <c r="AW47" s="186" t="s">
        <v>25</v>
      </c>
      <c r="AX47" s="251">
        <v>2</v>
      </c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</row>
    <row r="48" spans="1:62" s="106" customFormat="1" ht="19.5" thickBo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</row>
    <row r="49" spans="1:50" s="9" customFormat="1" ht="22.5">
      <c r="A49" s="159" t="s">
        <v>161</v>
      </c>
      <c r="B49" s="235" t="s">
        <v>174</v>
      </c>
      <c r="C49" s="259">
        <f>SUM(C50:C68)</f>
        <v>660</v>
      </c>
      <c r="D49" s="163">
        <f aca="true" t="shared" si="21" ref="D49:H64">I49+P49+W49+AD49+AK49+AR49</f>
        <v>135</v>
      </c>
      <c r="E49" s="163">
        <f t="shared" si="21"/>
        <v>450</v>
      </c>
      <c r="F49" s="163">
        <f t="shared" si="21"/>
        <v>0</v>
      </c>
      <c r="G49" s="163">
        <f t="shared" si="21"/>
        <v>75</v>
      </c>
      <c r="H49" s="164">
        <f t="shared" si="21"/>
        <v>0</v>
      </c>
      <c r="I49" s="165">
        <f>SUM(I50:I68)</f>
        <v>0</v>
      </c>
      <c r="J49" s="165">
        <f>SUM(J50:J68)</f>
        <v>0</v>
      </c>
      <c r="K49" s="165">
        <f>SUM(K50:K68)</f>
        <v>0</v>
      </c>
      <c r="L49" s="165">
        <f>SUM(L50:L68)</f>
        <v>0</v>
      </c>
      <c r="M49" s="165">
        <f>SUM(M50:M68)</f>
        <v>0</v>
      </c>
      <c r="N49" s="165">
        <f>COUNTIF(N50:N68,"E")</f>
        <v>0</v>
      </c>
      <c r="O49" s="236">
        <f aca="true" t="shared" si="22" ref="O49:T49">SUM(O50:O68)</f>
        <v>0</v>
      </c>
      <c r="P49" s="165">
        <f t="shared" si="22"/>
        <v>0</v>
      </c>
      <c r="Q49" s="165">
        <f t="shared" si="22"/>
        <v>0</v>
      </c>
      <c r="R49" s="165">
        <f t="shared" si="22"/>
        <v>0</v>
      </c>
      <c r="S49" s="165">
        <f t="shared" si="22"/>
        <v>0</v>
      </c>
      <c r="T49" s="165">
        <f t="shared" si="22"/>
        <v>0</v>
      </c>
      <c r="U49" s="165">
        <f>COUNTIF(U50:U68,"E")</f>
        <v>0</v>
      </c>
      <c r="V49" s="236">
        <f aca="true" t="shared" si="23" ref="V49:AA49">SUM(V50:V68)</f>
        <v>0</v>
      </c>
      <c r="W49" s="165">
        <f t="shared" si="23"/>
        <v>30</v>
      </c>
      <c r="X49" s="165">
        <f t="shared" si="23"/>
        <v>90</v>
      </c>
      <c r="Y49" s="165">
        <f t="shared" si="23"/>
        <v>0</v>
      </c>
      <c r="Z49" s="165">
        <f t="shared" si="23"/>
        <v>15</v>
      </c>
      <c r="AA49" s="165">
        <f t="shared" si="23"/>
        <v>0</v>
      </c>
      <c r="AB49" s="165">
        <f>COUNTIF(AB50:AB68,"E")</f>
        <v>2</v>
      </c>
      <c r="AC49" s="236">
        <f aca="true" t="shared" si="24" ref="AC49:AH49">SUM(AC50:AC68)</f>
        <v>13</v>
      </c>
      <c r="AD49" s="165">
        <f t="shared" si="24"/>
        <v>45</v>
      </c>
      <c r="AE49" s="165">
        <f t="shared" si="24"/>
        <v>195</v>
      </c>
      <c r="AF49" s="165">
        <f t="shared" si="24"/>
        <v>0</v>
      </c>
      <c r="AG49" s="165">
        <f t="shared" si="24"/>
        <v>0</v>
      </c>
      <c r="AH49" s="165">
        <f t="shared" si="24"/>
        <v>0</v>
      </c>
      <c r="AI49" s="165">
        <f>COUNTIF(AI50:AI68,"E")</f>
        <v>2</v>
      </c>
      <c r="AJ49" s="236">
        <f aca="true" t="shared" si="25" ref="AJ49:AO49">SUM(AJ50:AJ68)</f>
        <v>16</v>
      </c>
      <c r="AK49" s="165">
        <f t="shared" si="25"/>
        <v>15</v>
      </c>
      <c r="AL49" s="165">
        <f t="shared" si="25"/>
        <v>75</v>
      </c>
      <c r="AM49" s="165">
        <f t="shared" si="25"/>
        <v>0</v>
      </c>
      <c r="AN49" s="165">
        <f t="shared" si="25"/>
        <v>60</v>
      </c>
      <c r="AO49" s="165">
        <f t="shared" si="25"/>
        <v>0</v>
      </c>
      <c r="AP49" s="165">
        <f>COUNTIF(AP50:AP68,"E")</f>
        <v>1</v>
      </c>
      <c r="AQ49" s="236">
        <f aca="true" t="shared" si="26" ref="AQ49:AV49">SUM(AQ50:AQ68)</f>
        <v>15</v>
      </c>
      <c r="AR49" s="165">
        <f t="shared" si="26"/>
        <v>45</v>
      </c>
      <c r="AS49" s="165">
        <f t="shared" si="26"/>
        <v>90</v>
      </c>
      <c r="AT49" s="165">
        <f t="shared" si="26"/>
        <v>0</v>
      </c>
      <c r="AU49" s="165">
        <f t="shared" si="26"/>
        <v>0</v>
      </c>
      <c r="AV49" s="165">
        <f t="shared" si="26"/>
        <v>0</v>
      </c>
      <c r="AW49" s="165">
        <f>COUNTIF(AW50:AW68,"E")</f>
        <v>1</v>
      </c>
      <c r="AX49" s="236">
        <f>SUM(AX50:AX68)</f>
        <v>11</v>
      </c>
    </row>
    <row r="50" spans="1:50" s="9" customFormat="1" ht="23.25">
      <c r="A50" s="222">
        <v>1</v>
      </c>
      <c r="B50" s="175" t="s">
        <v>82</v>
      </c>
      <c r="C50" s="421">
        <f>SUM(D50:H50)</f>
        <v>60</v>
      </c>
      <c r="D50" s="169">
        <f t="shared" si="21"/>
        <v>15</v>
      </c>
      <c r="E50" s="170">
        <f t="shared" si="21"/>
        <v>45</v>
      </c>
      <c r="F50" s="150">
        <f t="shared" si="21"/>
        <v>0</v>
      </c>
      <c r="G50" s="150">
        <f t="shared" si="21"/>
        <v>0</v>
      </c>
      <c r="H50" s="177">
        <f t="shared" si="21"/>
        <v>0</v>
      </c>
      <c r="I50" s="55"/>
      <c r="J50" s="56"/>
      <c r="K50" s="74"/>
      <c r="L50" s="74"/>
      <c r="M50" s="74"/>
      <c r="N50" s="107"/>
      <c r="O50" s="61"/>
      <c r="P50" s="84"/>
      <c r="Q50" s="59"/>
      <c r="R50" s="59"/>
      <c r="S50" s="59"/>
      <c r="T50" s="59"/>
      <c r="U50" s="85"/>
      <c r="V50" s="61"/>
      <c r="W50" s="81">
        <v>15</v>
      </c>
      <c r="X50" s="56">
        <v>45</v>
      </c>
      <c r="Y50" s="59"/>
      <c r="Z50" s="59"/>
      <c r="AA50" s="59"/>
      <c r="AB50" s="85" t="s">
        <v>68</v>
      </c>
      <c r="AC50" s="54">
        <v>6</v>
      </c>
      <c r="AD50" s="84"/>
      <c r="AE50" s="59"/>
      <c r="AF50" s="59"/>
      <c r="AG50" s="59"/>
      <c r="AH50" s="59"/>
      <c r="AI50" s="85"/>
      <c r="AJ50" s="61"/>
      <c r="AK50" s="84"/>
      <c r="AL50" s="59"/>
      <c r="AM50" s="59"/>
      <c r="AN50" s="59"/>
      <c r="AO50" s="59"/>
      <c r="AP50" s="85"/>
      <c r="AQ50" s="61"/>
      <c r="AR50" s="84"/>
      <c r="AS50" s="59"/>
      <c r="AT50" s="59"/>
      <c r="AU50" s="59"/>
      <c r="AV50" s="59"/>
      <c r="AW50" s="85"/>
      <c r="AX50" s="53"/>
    </row>
    <row r="51" spans="1:50" s="9" customFormat="1" ht="23.25">
      <c r="A51" s="238">
        <v>2</v>
      </c>
      <c r="B51" s="223" t="s">
        <v>83</v>
      </c>
      <c r="C51" s="421">
        <f aca="true" t="shared" si="27" ref="C51:C60">SUM(D51:H51)</f>
        <v>60</v>
      </c>
      <c r="D51" s="169">
        <f t="shared" si="21"/>
        <v>15</v>
      </c>
      <c r="E51" s="170">
        <f t="shared" si="21"/>
        <v>45</v>
      </c>
      <c r="F51" s="150">
        <f t="shared" si="21"/>
        <v>0</v>
      </c>
      <c r="G51" s="150">
        <f t="shared" si="21"/>
        <v>0</v>
      </c>
      <c r="H51" s="177">
        <f t="shared" si="21"/>
        <v>0</v>
      </c>
      <c r="I51" s="55"/>
      <c r="J51" s="56"/>
      <c r="K51" s="74"/>
      <c r="L51" s="74"/>
      <c r="M51" s="74"/>
      <c r="N51" s="107"/>
      <c r="O51" s="61"/>
      <c r="P51" s="86"/>
      <c r="Q51" s="87"/>
      <c r="R51" s="87"/>
      <c r="S51" s="87"/>
      <c r="T51" s="87"/>
      <c r="U51" s="88"/>
      <c r="V51" s="61"/>
      <c r="W51" s="304">
        <v>15</v>
      </c>
      <c r="X51" s="74">
        <v>45</v>
      </c>
      <c r="Y51" s="87"/>
      <c r="Z51" s="87"/>
      <c r="AA51" s="87"/>
      <c r="AB51" s="88" t="s">
        <v>68</v>
      </c>
      <c r="AC51" s="61">
        <v>6</v>
      </c>
      <c r="AD51" s="86"/>
      <c r="AE51" s="87"/>
      <c r="AF51" s="87"/>
      <c r="AG51" s="87"/>
      <c r="AH51" s="87"/>
      <c r="AI51" s="88"/>
      <c r="AJ51" s="61"/>
      <c r="AK51" s="86"/>
      <c r="AL51" s="87"/>
      <c r="AM51" s="87"/>
      <c r="AN51" s="87"/>
      <c r="AO51" s="87"/>
      <c r="AP51" s="88"/>
      <c r="AQ51" s="61"/>
      <c r="AR51" s="86"/>
      <c r="AS51" s="87"/>
      <c r="AT51" s="87"/>
      <c r="AU51" s="87"/>
      <c r="AV51" s="87"/>
      <c r="AW51" s="88"/>
      <c r="AX51" s="53"/>
    </row>
    <row r="52" spans="1:50" s="9" customFormat="1" ht="23.25">
      <c r="A52" s="222">
        <v>3</v>
      </c>
      <c r="B52" s="175" t="s">
        <v>84</v>
      </c>
      <c r="C52" s="421">
        <f t="shared" si="27"/>
        <v>15</v>
      </c>
      <c r="D52" s="169">
        <f t="shared" si="21"/>
        <v>0</v>
      </c>
      <c r="E52" s="170">
        <f t="shared" si="21"/>
        <v>15</v>
      </c>
      <c r="F52" s="150">
        <f t="shared" si="21"/>
        <v>0</v>
      </c>
      <c r="G52" s="150">
        <f t="shared" si="21"/>
        <v>0</v>
      </c>
      <c r="H52" s="177">
        <f t="shared" si="21"/>
        <v>0</v>
      </c>
      <c r="I52" s="55"/>
      <c r="J52" s="74"/>
      <c r="K52" s="74"/>
      <c r="L52" s="74"/>
      <c r="M52" s="74"/>
      <c r="N52" s="107"/>
      <c r="O52" s="276"/>
      <c r="P52" s="86"/>
      <c r="Q52" s="87"/>
      <c r="R52" s="87"/>
      <c r="S52" s="59"/>
      <c r="T52" s="59"/>
      <c r="U52" s="88"/>
      <c r="V52" s="276"/>
      <c r="W52" s="86"/>
      <c r="X52" s="87"/>
      <c r="Y52" s="87"/>
      <c r="Z52" s="87"/>
      <c r="AA52" s="87"/>
      <c r="AB52" s="88"/>
      <c r="AC52" s="276"/>
      <c r="AD52" s="86"/>
      <c r="AE52" s="88">
        <v>15</v>
      </c>
      <c r="AF52" s="87"/>
      <c r="AG52" s="87"/>
      <c r="AH52" s="87"/>
      <c r="AI52" s="88" t="s">
        <v>25</v>
      </c>
      <c r="AJ52" s="276">
        <v>1</v>
      </c>
      <c r="AK52" s="86"/>
      <c r="AL52" s="111"/>
      <c r="AM52" s="111"/>
      <c r="AN52" s="111"/>
      <c r="AO52" s="111"/>
      <c r="AP52" s="88"/>
      <c r="AQ52" s="54"/>
      <c r="AR52" s="111"/>
      <c r="AS52" s="111"/>
      <c r="AT52" s="111"/>
      <c r="AU52" s="111"/>
      <c r="AV52" s="111"/>
      <c r="AW52" s="88"/>
      <c r="AX52" s="226"/>
    </row>
    <row r="53" spans="1:50" s="9" customFormat="1" ht="24.75" customHeight="1">
      <c r="A53" s="238">
        <v>4</v>
      </c>
      <c r="B53" s="175" t="s">
        <v>85</v>
      </c>
      <c r="C53" s="421">
        <f t="shared" si="27"/>
        <v>30</v>
      </c>
      <c r="D53" s="169">
        <f t="shared" si="21"/>
        <v>0</v>
      </c>
      <c r="E53" s="170">
        <f t="shared" si="21"/>
        <v>30</v>
      </c>
      <c r="F53" s="150">
        <f t="shared" si="21"/>
        <v>0</v>
      </c>
      <c r="G53" s="150">
        <f t="shared" si="21"/>
        <v>0</v>
      </c>
      <c r="H53" s="177">
        <f t="shared" si="21"/>
        <v>0</v>
      </c>
      <c r="I53" s="73"/>
      <c r="J53" s="55"/>
      <c r="K53" s="55"/>
      <c r="L53" s="56"/>
      <c r="M53" s="56"/>
      <c r="N53" s="82"/>
      <c r="O53" s="54"/>
      <c r="P53" s="58"/>
      <c r="Q53" s="58"/>
      <c r="R53" s="58"/>
      <c r="S53" s="58"/>
      <c r="T53" s="58"/>
      <c r="U53" s="85"/>
      <c r="V53" s="54"/>
      <c r="W53" s="58"/>
      <c r="X53" s="58"/>
      <c r="Y53" s="58"/>
      <c r="Z53" s="58"/>
      <c r="AA53" s="58"/>
      <c r="AB53" s="85"/>
      <c r="AC53" s="54"/>
      <c r="AD53" s="58"/>
      <c r="AE53" s="58"/>
      <c r="AF53" s="58"/>
      <c r="AG53" s="58"/>
      <c r="AH53" s="58"/>
      <c r="AI53" s="85"/>
      <c r="AJ53" s="54"/>
      <c r="AK53" s="58"/>
      <c r="AL53" s="58">
        <v>30</v>
      </c>
      <c r="AM53" s="58"/>
      <c r="AN53" s="58"/>
      <c r="AO53" s="58"/>
      <c r="AP53" s="60" t="s">
        <v>25</v>
      </c>
      <c r="AQ53" s="54">
        <v>3</v>
      </c>
      <c r="AR53" s="58"/>
      <c r="AS53" s="58"/>
      <c r="AT53" s="58"/>
      <c r="AU53" s="58"/>
      <c r="AV53" s="58"/>
      <c r="AW53" s="92"/>
      <c r="AX53" s="53"/>
    </row>
    <row r="54" spans="1:50" s="9" customFormat="1" ht="23.25">
      <c r="A54" s="222">
        <v>5</v>
      </c>
      <c r="B54" s="223" t="s">
        <v>86</v>
      </c>
      <c r="C54" s="421">
        <f t="shared" si="27"/>
        <v>45</v>
      </c>
      <c r="D54" s="169">
        <f t="shared" si="21"/>
        <v>15</v>
      </c>
      <c r="E54" s="170">
        <f t="shared" si="21"/>
        <v>30</v>
      </c>
      <c r="F54" s="150">
        <f t="shared" si="21"/>
        <v>0</v>
      </c>
      <c r="G54" s="150">
        <f t="shared" si="21"/>
        <v>0</v>
      </c>
      <c r="H54" s="177">
        <f t="shared" si="21"/>
        <v>0</v>
      </c>
      <c r="I54" s="73"/>
      <c r="J54" s="74"/>
      <c r="K54" s="74"/>
      <c r="L54" s="74"/>
      <c r="M54" s="74"/>
      <c r="N54" s="107"/>
      <c r="O54" s="61"/>
      <c r="P54" s="84"/>
      <c r="Q54" s="59"/>
      <c r="R54" s="59"/>
      <c r="S54" s="59"/>
      <c r="T54" s="59"/>
      <c r="U54" s="85"/>
      <c r="V54" s="61"/>
      <c r="W54" s="84"/>
      <c r="X54" s="59"/>
      <c r="Y54" s="59"/>
      <c r="Z54" s="59"/>
      <c r="AA54" s="59"/>
      <c r="AB54" s="85"/>
      <c r="AC54" s="54"/>
      <c r="AD54" s="84">
        <v>15</v>
      </c>
      <c r="AE54" s="59">
        <v>30</v>
      </c>
      <c r="AF54" s="59"/>
      <c r="AG54" s="59"/>
      <c r="AH54" s="59"/>
      <c r="AI54" s="85" t="s">
        <v>68</v>
      </c>
      <c r="AJ54" s="61">
        <v>4</v>
      </c>
      <c r="AK54" s="84"/>
      <c r="AL54" s="59"/>
      <c r="AM54" s="59"/>
      <c r="AN54" s="56"/>
      <c r="AO54" s="59"/>
      <c r="AP54" s="85"/>
      <c r="AQ54" s="61"/>
      <c r="AR54" s="84"/>
      <c r="AS54" s="59"/>
      <c r="AT54" s="59"/>
      <c r="AU54" s="59"/>
      <c r="AV54" s="59"/>
      <c r="AW54" s="85"/>
      <c r="AX54" s="53"/>
    </row>
    <row r="55" spans="1:50" s="9" customFormat="1" ht="23.25">
      <c r="A55" s="238">
        <v>6</v>
      </c>
      <c r="B55" s="175" t="s">
        <v>87</v>
      </c>
      <c r="C55" s="421">
        <f t="shared" si="27"/>
        <v>45</v>
      </c>
      <c r="D55" s="169">
        <f t="shared" si="21"/>
        <v>15</v>
      </c>
      <c r="E55" s="170">
        <f t="shared" si="21"/>
        <v>30</v>
      </c>
      <c r="F55" s="150">
        <f t="shared" si="21"/>
        <v>0</v>
      </c>
      <c r="G55" s="150">
        <f t="shared" si="21"/>
        <v>0</v>
      </c>
      <c r="H55" s="177">
        <f t="shared" si="21"/>
        <v>0</v>
      </c>
      <c r="I55" s="73"/>
      <c r="J55" s="74"/>
      <c r="K55" s="74"/>
      <c r="L55" s="74"/>
      <c r="M55" s="74"/>
      <c r="N55" s="107"/>
      <c r="O55" s="61"/>
      <c r="P55" s="86"/>
      <c r="Q55" s="87"/>
      <c r="R55" s="87"/>
      <c r="S55" s="87"/>
      <c r="T55" s="87"/>
      <c r="U55" s="88"/>
      <c r="V55" s="61"/>
      <c r="W55" s="86"/>
      <c r="X55" s="87"/>
      <c r="Y55" s="87"/>
      <c r="Z55" s="87"/>
      <c r="AA55" s="87"/>
      <c r="AB55" s="88"/>
      <c r="AC55" s="61"/>
      <c r="AD55" s="86">
        <v>15</v>
      </c>
      <c r="AE55" s="87">
        <v>30</v>
      </c>
      <c r="AF55" s="87"/>
      <c r="AG55" s="87"/>
      <c r="AH55" s="87"/>
      <c r="AI55" s="88" t="s">
        <v>68</v>
      </c>
      <c r="AJ55" s="61">
        <v>4</v>
      </c>
      <c r="AK55" s="86"/>
      <c r="AL55" s="87"/>
      <c r="AM55" s="87"/>
      <c r="AN55" s="87"/>
      <c r="AO55" s="87"/>
      <c r="AP55" s="88"/>
      <c r="AQ55" s="61"/>
      <c r="AR55" s="86"/>
      <c r="AS55" s="87"/>
      <c r="AT55" s="87"/>
      <c r="AU55" s="87"/>
      <c r="AV55" s="87"/>
      <c r="AW55" s="88"/>
      <c r="AX55" s="53"/>
    </row>
    <row r="56" spans="1:50" s="9" customFormat="1" ht="23.25">
      <c r="A56" s="222">
        <v>7</v>
      </c>
      <c r="B56" s="175" t="s">
        <v>88</v>
      </c>
      <c r="C56" s="421">
        <f t="shared" si="27"/>
        <v>45</v>
      </c>
      <c r="D56" s="169">
        <f t="shared" si="21"/>
        <v>15</v>
      </c>
      <c r="E56" s="170">
        <f t="shared" si="21"/>
        <v>30</v>
      </c>
      <c r="F56" s="150">
        <f t="shared" si="21"/>
        <v>0</v>
      </c>
      <c r="G56" s="150">
        <f t="shared" si="21"/>
        <v>0</v>
      </c>
      <c r="H56" s="177">
        <f t="shared" si="21"/>
        <v>0</v>
      </c>
      <c r="I56" s="73"/>
      <c r="J56" s="74"/>
      <c r="K56" s="74"/>
      <c r="L56" s="74"/>
      <c r="M56" s="74"/>
      <c r="N56" s="107"/>
      <c r="O56" s="61"/>
      <c r="P56" s="86"/>
      <c r="Q56" s="87"/>
      <c r="R56" s="87"/>
      <c r="S56" s="87"/>
      <c r="T56" s="87"/>
      <c r="U56" s="88"/>
      <c r="V56" s="61"/>
      <c r="W56" s="86"/>
      <c r="X56" s="87"/>
      <c r="Y56" s="87"/>
      <c r="Z56" s="87"/>
      <c r="AA56" s="87"/>
      <c r="AB56" s="88"/>
      <c r="AC56" s="61"/>
      <c r="AD56" s="86">
        <v>15</v>
      </c>
      <c r="AE56" s="87">
        <v>30</v>
      </c>
      <c r="AF56" s="87"/>
      <c r="AG56" s="87"/>
      <c r="AH56" s="87"/>
      <c r="AI56" s="88" t="s">
        <v>25</v>
      </c>
      <c r="AJ56" s="61">
        <v>2</v>
      </c>
      <c r="AK56" s="86"/>
      <c r="AL56" s="87"/>
      <c r="AM56" s="87"/>
      <c r="AN56" s="87"/>
      <c r="AO56" s="87"/>
      <c r="AP56" s="88"/>
      <c r="AQ56" s="61"/>
      <c r="AR56" s="86"/>
      <c r="AS56" s="87"/>
      <c r="AT56" s="87"/>
      <c r="AU56" s="87"/>
      <c r="AV56" s="87"/>
      <c r="AW56" s="88"/>
      <c r="AX56" s="53"/>
    </row>
    <row r="57" spans="1:50" s="9" customFormat="1" ht="23.25">
      <c r="A57" s="238">
        <v>8</v>
      </c>
      <c r="B57" s="175" t="s">
        <v>144</v>
      </c>
      <c r="C57" s="421">
        <f t="shared" si="27"/>
        <v>30</v>
      </c>
      <c r="D57" s="169">
        <f t="shared" si="21"/>
        <v>0</v>
      </c>
      <c r="E57" s="170">
        <f t="shared" si="21"/>
        <v>30</v>
      </c>
      <c r="F57" s="150">
        <f t="shared" si="21"/>
        <v>0</v>
      </c>
      <c r="G57" s="150">
        <f t="shared" si="21"/>
        <v>0</v>
      </c>
      <c r="H57" s="177">
        <f t="shared" si="21"/>
        <v>0</v>
      </c>
      <c r="I57" s="73"/>
      <c r="J57" s="74"/>
      <c r="K57" s="74"/>
      <c r="L57" s="74"/>
      <c r="M57" s="74"/>
      <c r="N57" s="107"/>
      <c r="O57" s="61"/>
      <c r="P57" s="86"/>
      <c r="Q57" s="87"/>
      <c r="R57" s="87"/>
      <c r="S57" s="87"/>
      <c r="T57" s="87"/>
      <c r="U57" s="88"/>
      <c r="V57" s="61"/>
      <c r="W57" s="86"/>
      <c r="X57" s="87"/>
      <c r="Y57" s="87"/>
      <c r="Z57" s="87"/>
      <c r="AA57" s="87"/>
      <c r="AB57" s="88"/>
      <c r="AC57" s="61"/>
      <c r="AD57" s="86"/>
      <c r="AE57" s="87">
        <v>30</v>
      </c>
      <c r="AF57" s="87"/>
      <c r="AG57" s="87"/>
      <c r="AH57" s="87"/>
      <c r="AI57" s="88" t="s">
        <v>25</v>
      </c>
      <c r="AJ57" s="61">
        <v>2</v>
      </c>
      <c r="AK57" s="86"/>
      <c r="AL57" s="87"/>
      <c r="AM57" s="87"/>
      <c r="AN57" s="87"/>
      <c r="AO57" s="87"/>
      <c r="AP57" s="88"/>
      <c r="AQ57" s="61"/>
      <c r="AR57" s="86"/>
      <c r="AS57" s="87"/>
      <c r="AT57" s="87"/>
      <c r="AU57" s="87"/>
      <c r="AV57" s="87"/>
      <c r="AW57" s="88"/>
      <c r="AX57" s="53"/>
    </row>
    <row r="58" spans="1:50" s="9" customFormat="1" ht="23.25">
      <c r="A58" s="222">
        <v>9</v>
      </c>
      <c r="B58" s="454" t="s">
        <v>90</v>
      </c>
      <c r="C58" s="421">
        <f t="shared" si="27"/>
        <v>30</v>
      </c>
      <c r="D58" s="169">
        <f t="shared" si="21"/>
        <v>0</v>
      </c>
      <c r="E58" s="170">
        <f t="shared" si="21"/>
        <v>30</v>
      </c>
      <c r="F58" s="150">
        <f t="shared" si="21"/>
        <v>0</v>
      </c>
      <c r="G58" s="150">
        <f t="shared" si="21"/>
        <v>0</v>
      </c>
      <c r="H58" s="177">
        <f t="shared" si="21"/>
        <v>0</v>
      </c>
      <c r="I58" s="73"/>
      <c r="J58" s="74"/>
      <c r="K58" s="74"/>
      <c r="L58" s="74"/>
      <c r="M58" s="74"/>
      <c r="N58" s="107"/>
      <c r="O58" s="61"/>
      <c r="P58" s="86"/>
      <c r="Q58" s="87"/>
      <c r="R58" s="87"/>
      <c r="S58" s="87"/>
      <c r="T58" s="87"/>
      <c r="U58" s="88"/>
      <c r="V58" s="61"/>
      <c r="W58" s="86"/>
      <c r="X58" s="87"/>
      <c r="Y58" s="87"/>
      <c r="Z58" s="87"/>
      <c r="AA58" s="87"/>
      <c r="AB58" s="88"/>
      <c r="AC58" s="61"/>
      <c r="AD58" s="86"/>
      <c r="AE58" s="87">
        <v>30</v>
      </c>
      <c r="AF58" s="87"/>
      <c r="AG58" s="87"/>
      <c r="AH58" s="87"/>
      <c r="AI58" s="88" t="s">
        <v>25</v>
      </c>
      <c r="AJ58" s="61">
        <v>2</v>
      </c>
      <c r="AK58" s="86"/>
      <c r="AL58" s="87"/>
      <c r="AM58" s="87"/>
      <c r="AN58" s="87"/>
      <c r="AO58" s="87"/>
      <c r="AP58" s="88"/>
      <c r="AQ58" s="61"/>
      <c r="AR58" s="86"/>
      <c r="AS58" s="87"/>
      <c r="AT58" s="87"/>
      <c r="AU58" s="87"/>
      <c r="AV58" s="87"/>
      <c r="AW58" s="88"/>
      <c r="AX58" s="53"/>
    </row>
    <row r="59" spans="1:50" s="9" customFormat="1" ht="23.25">
      <c r="A59" s="238">
        <v>10</v>
      </c>
      <c r="B59" s="454" t="s">
        <v>81</v>
      </c>
      <c r="C59" s="421">
        <f>SUM(D59:H59)</f>
        <v>30</v>
      </c>
      <c r="D59" s="169">
        <f>I59+P59+W59+AD59+AK59+AR59</f>
        <v>0</v>
      </c>
      <c r="E59" s="170">
        <f>J59+Q59+X59+AE59+AL59+AS59</f>
        <v>30</v>
      </c>
      <c r="F59" s="170">
        <f>K59+R59+Y59+AF59+AM59+AT59</f>
        <v>0</v>
      </c>
      <c r="G59" s="170">
        <f>L59+S59+Z59+AG59+AN59+AU59</f>
        <v>0</v>
      </c>
      <c r="H59" s="171">
        <f>M59+T59+AA59+AH59+AO59+AV59</f>
        <v>0</v>
      </c>
      <c r="I59" s="73"/>
      <c r="J59" s="73"/>
      <c r="K59" s="73"/>
      <c r="L59" s="74"/>
      <c r="M59" s="74"/>
      <c r="N59" s="107"/>
      <c r="O59" s="72"/>
      <c r="P59" s="111"/>
      <c r="Q59" s="111"/>
      <c r="R59" s="111"/>
      <c r="S59" s="111"/>
      <c r="T59" s="111"/>
      <c r="U59" s="88"/>
      <c r="V59" s="72"/>
      <c r="W59" s="111"/>
      <c r="X59" s="111"/>
      <c r="Y59" s="111"/>
      <c r="Z59" s="111"/>
      <c r="AA59" s="111"/>
      <c r="AB59" s="88"/>
      <c r="AC59" s="72"/>
      <c r="AD59" s="111"/>
      <c r="AE59" s="111">
        <v>30</v>
      </c>
      <c r="AF59" s="111"/>
      <c r="AG59" s="111"/>
      <c r="AH59" s="111"/>
      <c r="AI59" s="88" t="s">
        <v>25</v>
      </c>
      <c r="AJ59" s="72">
        <v>1</v>
      </c>
      <c r="AK59" s="111"/>
      <c r="AL59" s="111"/>
      <c r="AM59" s="111"/>
      <c r="AN59" s="111"/>
      <c r="AO59" s="111"/>
      <c r="AP59" s="173"/>
      <c r="AQ59" s="72"/>
      <c r="AR59" s="111"/>
      <c r="AS59" s="111"/>
      <c r="AT59" s="111"/>
      <c r="AU59" s="111"/>
      <c r="AV59" s="111"/>
      <c r="AW59" s="273"/>
      <c r="AX59" s="71"/>
    </row>
    <row r="60" spans="1:50" s="9" customFormat="1" ht="23.25">
      <c r="A60" s="222">
        <v>11</v>
      </c>
      <c r="B60" s="175" t="s">
        <v>91</v>
      </c>
      <c r="C60" s="421">
        <f t="shared" si="27"/>
        <v>30</v>
      </c>
      <c r="D60" s="169">
        <f t="shared" si="21"/>
        <v>15</v>
      </c>
      <c r="E60" s="170">
        <f t="shared" si="21"/>
        <v>15</v>
      </c>
      <c r="F60" s="150">
        <f t="shared" si="21"/>
        <v>0</v>
      </c>
      <c r="G60" s="150">
        <f t="shared" si="21"/>
        <v>0</v>
      </c>
      <c r="H60" s="177">
        <f t="shared" si="21"/>
        <v>0</v>
      </c>
      <c r="I60" s="73"/>
      <c r="J60" s="74"/>
      <c r="K60" s="74"/>
      <c r="L60" s="74"/>
      <c r="M60" s="74"/>
      <c r="N60" s="107"/>
      <c r="O60" s="61"/>
      <c r="P60" s="86"/>
      <c r="Q60" s="87"/>
      <c r="R60" s="87"/>
      <c r="S60" s="87"/>
      <c r="T60" s="87"/>
      <c r="U60" s="88"/>
      <c r="V60" s="61"/>
      <c r="W60" s="86"/>
      <c r="X60" s="87"/>
      <c r="Y60" s="87"/>
      <c r="Z60" s="87"/>
      <c r="AA60" s="87"/>
      <c r="AB60" s="88"/>
      <c r="AC60" s="61"/>
      <c r="AD60" s="86"/>
      <c r="AE60" s="87"/>
      <c r="AF60" s="87"/>
      <c r="AG60" s="87"/>
      <c r="AH60" s="87"/>
      <c r="AI60" s="88"/>
      <c r="AJ60" s="61"/>
      <c r="AK60" s="86"/>
      <c r="AL60" s="87"/>
      <c r="AM60" s="87"/>
      <c r="AN60" s="87"/>
      <c r="AO60" s="87"/>
      <c r="AP60" s="88"/>
      <c r="AQ60" s="61"/>
      <c r="AR60" s="86">
        <v>15</v>
      </c>
      <c r="AS60" s="87">
        <v>15</v>
      </c>
      <c r="AT60" s="87"/>
      <c r="AU60" s="87"/>
      <c r="AV60" s="87"/>
      <c r="AW60" s="88" t="s">
        <v>25</v>
      </c>
      <c r="AX60" s="53">
        <v>2</v>
      </c>
    </row>
    <row r="61" spans="1:50" s="9" customFormat="1" ht="23.25">
      <c r="A61" s="238">
        <v>12</v>
      </c>
      <c r="B61" s="175" t="s">
        <v>92</v>
      </c>
      <c r="C61" s="421">
        <f aca="true" t="shared" si="28" ref="C61:C68">SUM(D61:H61)</f>
        <v>30</v>
      </c>
      <c r="D61" s="169">
        <f t="shared" si="21"/>
        <v>0</v>
      </c>
      <c r="E61" s="170">
        <f t="shared" si="21"/>
        <v>30</v>
      </c>
      <c r="F61" s="150">
        <f t="shared" si="21"/>
        <v>0</v>
      </c>
      <c r="G61" s="150">
        <f t="shared" si="21"/>
        <v>0</v>
      </c>
      <c r="H61" s="177">
        <f t="shared" si="21"/>
        <v>0</v>
      </c>
      <c r="I61" s="73"/>
      <c r="J61" s="74"/>
      <c r="K61" s="74"/>
      <c r="L61" s="74"/>
      <c r="M61" s="74"/>
      <c r="N61" s="107"/>
      <c r="O61" s="61"/>
      <c r="P61" s="86"/>
      <c r="Q61" s="87"/>
      <c r="R61" s="87"/>
      <c r="S61" s="87"/>
      <c r="T61" s="87"/>
      <c r="U61" s="88"/>
      <c r="V61" s="61"/>
      <c r="W61" s="86"/>
      <c r="X61" s="87"/>
      <c r="Y61" s="87"/>
      <c r="Z61" s="87"/>
      <c r="AA61" s="87"/>
      <c r="AB61" s="88"/>
      <c r="AC61" s="61"/>
      <c r="AD61" s="86"/>
      <c r="AE61" s="87"/>
      <c r="AF61" s="87"/>
      <c r="AG61" s="87"/>
      <c r="AH61" s="87"/>
      <c r="AI61" s="88"/>
      <c r="AJ61" s="61"/>
      <c r="AK61" s="86"/>
      <c r="AL61" s="87">
        <v>30</v>
      </c>
      <c r="AM61" s="87"/>
      <c r="AN61" s="87"/>
      <c r="AO61" s="87"/>
      <c r="AP61" s="88" t="s">
        <v>25</v>
      </c>
      <c r="AQ61" s="61">
        <v>3</v>
      </c>
      <c r="AR61" s="86"/>
      <c r="AS61" s="87"/>
      <c r="AT61" s="87"/>
      <c r="AU61" s="87"/>
      <c r="AV61" s="87"/>
      <c r="AW61" s="88"/>
      <c r="AX61" s="53"/>
    </row>
    <row r="62" spans="1:50" s="9" customFormat="1" ht="23.25">
      <c r="A62" s="222">
        <v>13</v>
      </c>
      <c r="B62" s="175" t="s">
        <v>93</v>
      </c>
      <c r="C62" s="421">
        <f t="shared" si="28"/>
        <v>30</v>
      </c>
      <c r="D62" s="169">
        <f t="shared" si="21"/>
        <v>15</v>
      </c>
      <c r="E62" s="170">
        <f t="shared" si="21"/>
        <v>15</v>
      </c>
      <c r="F62" s="150">
        <f t="shared" si="21"/>
        <v>0</v>
      </c>
      <c r="G62" s="150">
        <f t="shared" si="21"/>
        <v>0</v>
      </c>
      <c r="H62" s="177">
        <f t="shared" si="21"/>
        <v>0</v>
      </c>
      <c r="I62" s="73"/>
      <c r="J62" s="74"/>
      <c r="K62" s="74"/>
      <c r="L62" s="74"/>
      <c r="M62" s="74"/>
      <c r="N62" s="107"/>
      <c r="O62" s="61"/>
      <c r="P62" s="86"/>
      <c r="Q62" s="87"/>
      <c r="R62" s="87"/>
      <c r="S62" s="87"/>
      <c r="T62" s="87"/>
      <c r="U62" s="88"/>
      <c r="V62" s="61"/>
      <c r="W62" s="86"/>
      <c r="X62" s="87"/>
      <c r="Y62" s="87"/>
      <c r="Z62" s="87"/>
      <c r="AA62" s="87"/>
      <c r="AB62" s="88"/>
      <c r="AC62" s="61"/>
      <c r="AD62" s="86"/>
      <c r="AE62" s="87"/>
      <c r="AF62" s="87"/>
      <c r="AG62" s="87"/>
      <c r="AH62" s="87"/>
      <c r="AI62" s="277"/>
      <c r="AJ62" s="61"/>
      <c r="AK62" s="86">
        <v>15</v>
      </c>
      <c r="AL62" s="87">
        <v>15</v>
      </c>
      <c r="AM62" s="87"/>
      <c r="AN62" s="87"/>
      <c r="AO62" s="87"/>
      <c r="AP62" s="88" t="s">
        <v>68</v>
      </c>
      <c r="AQ62" s="61">
        <v>5</v>
      </c>
      <c r="AR62" s="86"/>
      <c r="AS62" s="87"/>
      <c r="AT62" s="87"/>
      <c r="AU62" s="87"/>
      <c r="AV62" s="87"/>
      <c r="AW62" s="88"/>
      <c r="AX62" s="53"/>
    </row>
    <row r="63" spans="1:50" s="9" customFormat="1" ht="23.25">
      <c r="A63" s="238">
        <v>14</v>
      </c>
      <c r="B63" s="175" t="s">
        <v>94</v>
      </c>
      <c r="C63" s="421">
        <f t="shared" si="28"/>
        <v>45</v>
      </c>
      <c r="D63" s="169">
        <f t="shared" si="21"/>
        <v>15</v>
      </c>
      <c r="E63" s="170">
        <f t="shared" si="21"/>
        <v>30</v>
      </c>
      <c r="F63" s="150">
        <f t="shared" si="21"/>
        <v>0</v>
      </c>
      <c r="G63" s="150">
        <f t="shared" si="21"/>
        <v>0</v>
      </c>
      <c r="H63" s="177">
        <f t="shared" si="21"/>
        <v>0</v>
      </c>
      <c r="I63" s="73"/>
      <c r="J63" s="74"/>
      <c r="K63" s="74"/>
      <c r="L63" s="74"/>
      <c r="M63" s="74"/>
      <c r="N63" s="107"/>
      <c r="O63" s="61"/>
      <c r="P63" s="86"/>
      <c r="Q63" s="87"/>
      <c r="R63" s="87"/>
      <c r="S63" s="87"/>
      <c r="T63" s="87"/>
      <c r="U63" s="88"/>
      <c r="V63" s="61"/>
      <c r="W63" s="86"/>
      <c r="X63" s="87"/>
      <c r="Y63" s="87"/>
      <c r="Z63" s="87"/>
      <c r="AA63" s="87"/>
      <c r="AB63" s="88"/>
      <c r="AC63" s="61"/>
      <c r="AD63" s="86"/>
      <c r="AE63" s="87"/>
      <c r="AF63" s="87"/>
      <c r="AG63" s="87"/>
      <c r="AH63" s="87"/>
      <c r="AI63" s="277"/>
      <c r="AJ63" s="61"/>
      <c r="AK63" s="86"/>
      <c r="AL63" s="87"/>
      <c r="AM63" s="87"/>
      <c r="AN63" s="87"/>
      <c r="AO63" s="87"/>
      <c r="AP63" s="88"/>
      <c r="AQ63" s="61"/>
      <c r="AR63" s="86">
        <v>15</v>
      </c>
      <c r="AS63" s="87">
        <v>30</v>
      </c>
      <c r="AT63" s="87"/>
      <c r="AU63" s="87"/>
      <c r="AV63" s="87"/>
      <c r="AW63" s="277" t="s">
        <v>68</v>
      </c>
      <c r="AX63" s="178">
        <v>4</v>
      </c>
    </row>
    <row r="64" spans="1:50" s="9" customFormat="1" ht="23.25">
      <c r="A64" s="222">
        <v>15</v>
      </c>
      <c r="B64" s="175" t="s">
        <v>95</v>
      </c>
      <c r="C64" s="421">
        <f t="shared" si="28"/>
        <v>30</v>
      </c>
      <c r="D64" s="169">
        <f t="shared" si="21"/>
        <v>0</v>
      </c>
      <c r="E64" s="170">
        <f t="shared" si="21"/>
        <v>30</v>
      </c>
      <c r="F64" s="150">
        <f t="shared" si="21"/>
        <v>0</v>
      </c>
      <c r="G64" s="150">
        <f t="shared" si="21"/>
        <v>0</v>
      </c>
      <c r="H64" s="177">
        <f t="shared" si="21"/>
        <v>0</v>
      </c>
      <c r="I64" s="73"/>
      <c r="J64" s="74"/>
      <c r="K64" s="74"/>
      <c r="L64" s="74"/>
      <c r="M64" s="74"/>
      <c r="N64" s="107"/>
      <c r="O64" s="61"/>
      <c r="P64" s="86"/>
      <c r="Q64" s="87"/>
      <c r="R64" s="87"/>
      <c r="S64" s="87"/>
      <c r="T64" s="87"/>
      <c r="U64" s="88"/>
      <c r="V64" s="61"/>
      <c r="W64" s="86"/>
      <c r="X64" s="87"/>
      <c r="Y64" s="87"/>
      <c r="Z64" s="87"/>
      <c r="AA64" s="87"/>
      <c r="AB64" s="88"/>
      <c r="AC64" s="61"/>
      <c r="AD64" s="86"/>
      <c r="AE64" s="87"/>
      <c r="AF64" s="87"/>
      <c r="AG64" s="87"/>
      <c r="AH64" s="87"/>
      <c r="AI64" s="277"/>
      <c r="AJ64" s="61"/>
      <c r="AK64" s="86"/>
      <c r="AL64" s="87"/>
      <c r="AM64" s="87"/>
      <c r="AN64" s="87"/>
      <c r="AO64" s="87"/>
      <c r="AP64" s="88"/>
      <c r="AQ64" s="61"/>
      <c r="AR64" s="86"/>
      <c r="AS64" s="87">
        <v>30</v>
      </c>
      <c r="AT64" s="87"/>
      <c r="AU64" s="87"/>
      <c r="AV64" s="87"/>
      <c r="AW64" s="88" t="s">
        <v>25</v>
      </c>
      <c r="AX64" s="53">
        <v>3</v>
      </c>
    </row>
    <row r="65" spans="1:50" s="9" customFormat="1" ht="23.25">
      <c r="A65" s="238">
        <v>16</v>
      </c>
      <c r="B65" s="152" t="s">
        <v>227</v>
      </c>
      <c r="C65" s="421">
        <f t="shared" si="28"/>
        <v>30</v>
      </c>
      <c r="D65" s="169">
        <f aca="true" t="shared" si="29" ref="D65:H68">I65+P65+W65+AD65+AK65+AR65</f>
        <v>15</v>
      </c>
      <c r="E65" s="170">
        <f t="shared" si="29"/>
        <v>15</v>
      </c>
      <c r="F65" s="150">
        <f t="shared" si="29"/>
        <v>0</v>
      </c>
      <c r="G65" s="150">
        <f t="shared" si="29"/>
        <v>0</v>
      </c>
      <c r="H65" s="177">
        <f t="shared" si="29"/>
        <v>0</v>
      </c>
      <c r="I65" s="73"/>
      <c r="J65" s="74"/>
      <c r="K65" s="74"/>
      <c r="L65" s="74"/>
      <c r="M65" s="74"/>
      <c r="N65" s="107"/>
      <c r="O65" s="61"/>
      <c r="P65" s="86"/>
      <c r="Q65" s="87"/>
      <c r="R65" s="87"/>
      <c r="S65" s="87"/>
      <c r="T65" s="87"/>
      <c r="U65" s="88"/>
      <c r="V65" s="61"/>
      <c r="W65" s="86"/>
      <c r="X65" s="87"/>
      <c r="Y65" s="87"/>
      <c r="Z65" s="87"/>
      <c r="AA65" s="87"/>
      <c r="AB65" s="88"/>
      <c r="AC65" s="61"/>
      <c r="AD65" s="86"/>
      <c r="AE65" s="87"/>
      <c r="AF65" s="87"/>
      <c r="AG65" s="87"/>
      <c r="AH65" s="87"/>
      <c r="AI65" s="277"/>
      <c r="AJ65" s="61"/>
      <c r="AK65" s="86"/>
      <c r="AL65" s="87"/>
      <c r="AM65" s="87"/>
      <c r="AN65" s="87"/>
      <c r="AO65" s="87"/>
      <c r="AP65" s="277"/>
      <c r="AQ65" s="61"/>
      <c r="AR65" s="86">
        <v>15</v>
      </c>
      <c r="AS65" s="87">
        <v>15</v>
      </c>
      <c r="AT65" s="87"/>
      <c r="AU65" s="87"/>
      <c r="AV65" s="87"/>
      <c r="AW65" s="88" t="s">
        <v>25</v>
      </c>
      <c r="AX65" s="53">
        <v>2</v>
      </c>
    </row>
    <row r="66" spans="1:50" s="9" customFormat="1" ht="23.25">
      <c r="A66" s="222">
        <v>17</v>
      </c>
      <c r="B66" s="388" t="s">
        <v>80</v>
      </c>
      <c r="C66" s="421">
        <f t="shared" si="28"/>
        <v>30</v>
      </c>
      <c r="D66" s="169">
        <f t="shared" si="29"/>
        <v>0</v>
      </c>
      <c r="E66" s="170">
        <f t="shared" si="29"/>
        <v>0</v>
      </c>
      <c r="F66" s="150">
        <f t="shared" si="29"/>
        <v>0</v>
      </c>
      <c r="G66" s="150">
        <f t="shared" si="29"/>
        <v>30</v>
      </c>
      <c r="H66" s="177">
        <f t="shared" si="29"/>
        <v>0</v>
      </c>
      <c r="I66" s="73"/>
      <c r="J66" s="74"/>
      <c r="K66" s="74"/>
      <c r="L66" s="74"/>
      <c r="M66" s="74"/>
      <c r="N66" s="107"/>
      <c r="O66" s="61"/>
      <c r="P66" s="86"/>
      <c r="Q66" s="87"/>
      <c r="R66" s="87"/>
      <c r="S66" s="87"/>
      <c r="T66" s="87"/>
      <c r="U66" s="88"/>
      <c r="V66" s="61"/>
      <c r="W66" s="86"/>
      <c r="X66" s="87"/>
      <c r="Y66" s="87"/>
      <c r="Z66" s="87"/>
      <c r="AA66" s="87"/>
      <c r="AB66" s="88"/>
      <c r="AC66" s="61"/>
      <c r="AD66" s="86"/>
      <c r="AE66" s="87"/>
      <c r="AF66" s="87"/>
      <c r="AG66" s="87"/>
      <c r="AH66" s="87"/>
      <c r="AI66" s="277"/>
      <c r="AJ66" s="61"/>
      <c r="AK66" s="86"/>
      <c r="AL66" s="87"/>
      <c r="AM66" s="87"/>
      <c r="AN66" s="87">
        <v>30</v>
      </c>
      <c r="AO66" s="87"/>
      <c r="AP66" s="277" t="s">
        <v>25</v>
      </c>
      <c r="AQ66" s="61">
        <v>2</v>
      </c>
      <c r="AR66" s="86"/>
      <c r="AS66" s="87"/>
      <c r="AT66" s="87"/>
      <c r="AU66" s="87"/>
      <c r="AV66" s="87"/>
      <c r="AW66" s="88"/>
      <c r="AX66" s="53"/>
    </row>
    <row r="67" spans="1:50" s="9" customFormat="1" ht="25.5" customHeight="1">
      <c r="A67" s="238">
        <v>18</v>
      </c>
      <c r="B67" s="152" t="s">
        <v>96</v>
      </c>
      <c r="C67" s="421">
        <f t="shared" si="28"/>
        <v>30</v>
      </c>
      <c r="D67" s="169">
        <f t="shared" si="29"/>
        <v>0</v>
      </c>
      <c r="E67" s="170">
        <f t="shared" si="29"/>
        <v>0</v>
      </c>
      <c r="F67" s="150">
        <f t="shared" si="29"/>
        <v>0</v>
      </c>
      <c r="G67" s="150">
        <f t="shared" si="29"/>
        <v>30</v>
      </c>
      <c r="H67" s="177">
        <f t="shared" si="29"/>
        <v>0</v>
      </c>
      <c r="I67" s="73"/>
      <c r="J67" s="74"/>
      <c r="K67" s="74"/>
      <c r="L67" s="74"/>
      <c r="M67" s="74"/>
      <c r="N67" s="107"/>
      <c r="O67" s="61"/>
      <c r="P67" s="86"/>
      <c r="Q67" s="87"/>
      <c r="R67" s="87"/>
      <c r="S67" s="87"/>
      <c r="T67" s="87"/>
      <c r="U67" s="88"/>
      <c r="V67" s="61"/>
      <c r="W67" s="86"/>
      <c r="X67" s="87"/>
      <c r="Y67" s="87"/>
      <c r="Z67" s="87"/>
      <c r="AA67" s="87"/>
      <c r="AB67" s="88"/>
      <c r="AC67" s="61"/>
      <c r="AD67" s="86"/>
      <c r="AE67" s="87"/>
      <c r="AF67" s="87"/>
      <c r="AG67" s="87"/>
      <c r="AH67" s="87"/>
      <c r="AI67" s="277"/>
      <c r="AJ67" s="61"/>
      <c r="AK67" s="86"/>
      <c r="AL67" s="87"/>
      <c r="AM67" s="87"/>
      <c r="AN67" s="87">
        <v>30</v>
      </c>
      <c r="AO67" s="87"/>
      <c r="AP67" s="277" t="s">
        <v>25</v>
      </c>
      <c r="AQ67" s="61">
        <v>2</v>
      </c>
      <c r="AR67" s="86"/>
      <c r="AS67" s="87"/>
      <c r="AT67" s="87"/>
      <c r="AU67" s="87"/>
      <c r="AV67" s="87"/>
      <c r="AW67" s="88"/>
      <c r="AX67" s="53"/>
    </row>
    <row r="68" spans="1:50" s="9" customFormat="1" ht="24" thickBot="1">
      <c r="A68" s="222">
        <v>19</v>
      </c>
      <c r="B68" s="180" t="s">
        <v>78</v>
      </c>
      <c r="C68" s="430">
        <f t="shared" si="28"/>
        <v>15</v>
      </c>
      <c r="D68" s="264">
        <f t="shared" si="29"/>
        <v>0</v>
      </c>
      <c r="E68" s="113">
        <f t="shared" si="29"/>
        <v>0</v>
      </c>
      <c r="F68" s="156">
        <f t="shared" si="29"/>
        <v>0</v>
      </c>
      <c r="G68" s="156">
        <f t="shared" si="29"/>
        <v>15</v>
      </c>
      <c r="H68" s="183">
        <f t="shared" si="29"/>
        <v>0</v>
      </c>
      <c r="I68" s="434"/>
      <c r="J68" s="56"/>
      <c r="K68" s="56"/>
      <c r="L68" s="56"/>
      <c r="M68" s="56"/>
      <c r="N68" s="82"/>
      <c r="O68" s="102"/>
      <c r="P68" s="55"/>
      <c r="Q68" s="56"/>
      <c r="R68" s="56"/>
      <c r="S68" s="56"/>
      <c r="T68" s="56"/>
      <c r="U68" s="82"/>
      <c r="V68" s="102"/>
      <c r="W68" s="55"/>
      <c r="X68" s="56"/>
      <c r="Y68" s="56"/>
      <c r="Z68" s="56">
        <v>15</v>
      </c>
      <c r="AA68" s="56"/>
      <c r="AB68" s="82" t="s">
        <v>25</v>
      </c>
      <c r="AC68" s="102">
        <v>1</v>
      </c>
      <c r="AD68" s="81"/>
      <c r="AE68" s="56"/>
      <c r="AF68" s="56"/>
      <c r="AG68" s="56"/>
      <c r="AH68" s="56"/>
      <c r="AI68" s="82"/>
      <c r="AJ68" s="83"/>
      <c r="AK68" s="81"/>
      <c r="AL68" s="56"/>
      <c r="AM68" s="56"/>
      <c r="AN68" s="56"/>
      <c r="AO68" s="56"/>
      <c r="AP68" s="82"/>
      <c r="AQ68" s="83"/>
      <c r="AR68" s="81"/>
      <c r="AS68" s="56"/>
      <c r="AT68" s="56"/>
      <c r="AU68" s="56"/>
      <c r="AV68" s="56"/>
      <c r="AW68" s="57"/>
      <c r="AX68" s="178"/>
    </row>
    <row r="69" spans="1:51" s="9" customFormat="1" ht="26.25" customHeight="1" thickBot="1">
      <c r="A69" s="224"/>
      <c r="B69" s="224"/>
      <c r="C69" s="192"/>
      <c r="D69" s="192"/>
      <c r="E69" s="192"/>
      <c r="F69" s="192"/>
      <c r="G69" s="192"/>
      <c r="H69" s="192"/>
      <c r="I69" s="100"/>
      <c r="J69" s="100"/>
      <c r="K69" s="100"/>
      <c r="L69" s="100"/>
      <c r="M69" s="100"/>
      <c r="N69" s="100"/>
      <c r="O69" s="192"/>
      <c r="P69" s="77"/>
      <c r="Q69" s="77"/>
      <c r="R69" s="77"/>
      <c r="S69" s="77"/>
      <c r="T69" s="77"/>
      <c r="U69" s="77"/>
      <c r="V69" s="192"/>
      <c r="W69" s="77"/>
      <c r="X69" s="77"/>
      <c r="Y69" s="77"/>
      <c r="Z69" s="77"/>
      <c r="AA69" s="77"/>
      <c r="AB69" s="77"/>
      <c r="AC69" s="192"/>
      <c r="AD69" s="77"/>
      <c r="AE69" s="77"/>
      <c r="AF69" s="77"/>
      <c r="AG69" s="77"/>
      <c r="AH69" s="77"/>
      <c r="AI69" s="192"/>
      <c r="AJ69" s="192"/>
      <c r="AK69" s="77"/>
      <c r="AL69" s="77"/>
      <c r="AM69" s="77"/>
      <c r="AN69" s="77"/>
      <c r="AO69" s="77"/>
      <c r="AP69" s="192"/>
      <c r="AQ69" s="192"/>
      <c r="AR69" s="77"/>
      <c r="AS69" s="77"/>
      <c r="AT69" s="77"/>
      <c r="AU69" s="77"/>
      <c r="AV69" s="77"/>
      <c r="AW69" s="77"/>
      <c r="AX69" s="192"/>
      <c r="AY69" s="192"/>
    </row>
    <row r="70" spans="1:50" s="9" customFormat="1" ht="49.5" customHeight="1" thickBot="1">
      <c r="A70" s="159" t="s">
        <v>175</v>
      </c>
      <c r="B70" s="398" t="s">
        <v>231</v>
      </c>
      <c r="C70" s="161">
        <f>SUM(C71:C76)</f>
        <v>300</v>
      </c>
      <c r="D70" s="162">
        <f>I70+P70+W70+AD70+AK70+AR70</f>
        <v>30</v>
      </c>
      <c r="E70" s="163">
        <f>J70+Q70+X70+AE70+AL70+AS70</f>
        <v>240</v>
      </c>
      <c r="F70" s="163">
        <f>K70+R70+Y70+AF70+AM70+AT70</f>
        <v>0</v>
      </c>
      <c r="G70" s="163">
        <f>L70+S70+Z70+AG70+AN70+AU70</f>
        <v>30</v>
      </c>
      <c r="H70" s="164">
        <f>M70+T70+AA70+AH70+AO70+AV70</f>
        <v>0</v>
      </c>
      <c r="I70" s="162">
        <f>SUM(I71:I76)</f>
        <v>0</v>
      </c>
      <c r="J70" s="162">
        <f>SUM(J71:J76)</f>
        <v>0</v>
      </c>
      <c r="K70" s="162">
        <f>SUM(K71:K76)</f>
        <v>0</v>
      </c>
      <c r="L70" s="162">
        <f>SUM(L71:L76)</f>
        <v>0</v>
      </c>
      <c r="M70" s="162">
        <f>SUM(M71:M76)</f>
        <v>0</v>
      </c>
      <c r="N70" s="162">
        <f>COUNTIF(N71:N76,"E")</f>
        <v>0</v>
      </c>
      <c r="O70" s="162">
        <f aca="true" t="shared" si="30" ref="O70:T70">SUM(O71:O76)</f>
        <v>0</v>
      </c>
      <c r="P70" s="162">
        <f t="shared" si="30"/>
        <v>0</v>
      </c>
      <c r="Q70" s="162">
        <f t="shared" si="30"/>
        <v>0</v>
      </c>
      <c r="R70" s="162">
        <f t="shared" si="30"/>
        <v>0</v>
      </c>
      <c r="S70" s="162">
        <f t="shared" si="30"/>
        <v>0</v>
      </c>
      <c r="T70" s="162">
        <f t="shared" si="30"/>
        <v>0</v>
      </c>
      <c r="U70" s="162">
        <f>COUNTIF(U71:U76,"E")</f>
        <v>0</v>
      </c>
      <c r="V70" s="162">
        <f aca="true" t="shared" si="31" ref="V70:AA70">SUM(V71:V76)</f>
        <v>0</v>
      </c>
      <c r="W70" s="162">
        <f t="shared" si="31"/>
        <v>0</v>
      </c>
      <c r="X70" s="162">
        <f t="shared" si="31"/>
        <v>60</v>
      </c>
      <c r="Y70" s="162">
        <f t="shared" si="31"/>
        <v>0</v>
      </c>
      <c r="Z70" s="162">
        <f t="shared" si="31"/>
        <v>0</v>
      </c>
      <c r="AA70" s="162">
        <f t="shared" si="31"/>
        <v>0</v>
      </c>
      <c r="AB70" s="162">
        <f>COUNTIF(AB71:AB76,"E")</f>
        <v>0</v>
      </c>
      <c r="AC70" s="162">
        <f aca="true" t="shared" si="32" ref="AC70:AH70">SUM(AC71:AC76)</f>
        <v>4</v>
      </c>
      <c r="AD70" s="162">
        <f t="shared" si="32"/>
        <v>0</v>
      </c>
      <c r="AE70" s="162">
        <f t="shared" si="32"/>
        <v>90</v>
      </c>
      <c r="AF70" s="162">
        <f t="shared" si="32"/>
        <v>0</v>
      </c>
      <c r="AG70" s="162">
        <f t="shared" si="32"/>
        <v>0</v>
      </c>
      <c r="AH70" s="162">
        <f t="shared" si="32"/>
        <v>0</v>
      </c>
      <c r="AI70" s="162">
        <f>COUNTIF(AI71:AI76,"E")</f>
        <v>0</v>
      </c>
      <c r="AJ70" s="310">
        <f aca="true" t="shared" si="33" ref="AJ70:AO70">SUM(AJ71:AJ76)</f>
        <v>6</v>
      </c>
      <c r="AK70" s="162">
        <f t="shared" si="33"/>
        <v>30</v>
      </c>
      <c r="AL70" s="162">
        <f t="shared" si="33"/>
        <v>90</v>
      </c>
      <c r="AM70" s="162">
        <f t="shared" si="33"/>
        <v>0</v>
      </c>
      <c r="AN70" s="162">
        <f t="shared" si="33"/>
        <v>0</v>
      </c>
      <c r="AO70" s="162">
        <f t="shared" si="33"/>
        <v>0</v>
      </c>
      <c r="AP70" s="162">
        <f>COUNTIF(AP71:AP76,"E")</f>
        <v>1</v>
      </c>
      <c r="AQ70" s="310">
        <f aca="true" t="shared" si="34" ref="AQ70:AV70">SUM(AQ71:AQ76)</f>
        <v>6</v>
      </c>
      <c r="AR70" s="162">
        <f t="shared" si="34"/>
        <v>0</v>
      </c>
      <c r="AS70" s="162">
        <f t="shared" si="34"/>
        <v>0</v>
      </c>
      <c r="AT70" s="162">
        <f t="shared" si="34"/>
        <v>0</v>
      </c>
      <c r="AU70" s="162">
        <f t="shared" si="34"/>
        <v>30</v>
      </c>
      <c r="AV70" s="162">
        <f t="shared" si="34"/>
        <v>0</v>
      </c>
      <c r="AW70" s="162">
        <f>COUNTIF(AW71:AW76,"E")</f>
        <v>0</v>
      </c>
      <c r="AX70" s="163">
        <f>SUM(AX71:AX76)</f>
        <v>3</v>
      </c>
    </row>
    <row r="71" spans="1:50" s="9" customFormat="1" ht="20.25" customHeight="1">
      <c r="A71" s="218">
        <v>1</v>
      </c>
      <c r="B71" s="153" t="s">
        <v>216</v>
      </c>
      <c r="C71" s="421">
        <f aca="true" t="shared" si="35" ref="C71:C76">SUM(D71:H71)</f>
        <v>60</v>
      </c>
      <c r="D71" s="169">
        <f aca="true" t="shared" si="36" ref="D71:H75">I71+P71+W71+AD71+AK71+AR71</f>
        <v>0</v>
      </c>
      <c r="E71" s="170">
        <f t="shared" si="36"/>
        <v>60</v>
      </c>
      <c r="F71" s="170">
        <f t="shared" si="36"/>
        <v>0</v>
      </c>
      <c r="G71" s="170">
        <f t="shared" si="36"/>
        <v>0</v>
      </c>
      <c r="H71" s="171">
        <f t="shared" si="36"/>
        <v>0</v>
      </c>
      <c r="I71" s="73"/>
      <c r="J71" s="73"/>
      <c r="K71" s="73"/>
      <c r="L71" s="74"/>
      <c r="M71" s="74"/>
      <c r="N71" s="107"/>
      <c r="O71" s="72"/>
      <c r="P71" s="111"/>
      <c r="Q71" s="111"/>
      <c r="R71" s="111"/>
      <c r="S71" s="111"/>
      <c r="T71" s="111"/>
      <c r="U71" s="88"/>
      <c r="V71" s="72"/>
      <c r="W71" s="111"/>
      <c r="X71" s="111">
        <v>30</v>
      </c>
      <c r="Y71" s="111"/>
      <c r="Z71" s="111"/>
      <c r="AA71" s="111"/>
      <c r="AB71" s="88" t="s">
        <v>25</v>
      </c>
      <c r="AC71" s="72">
        <v>2</v>
      </c>
      <c r="AD71" s="111"/>
      <c r="AE71" s="111">
        <v>30</v>
      </c>
      <c r="AF71" s="111"/>
      <c r="AG71" s="111"/>
      <c r="AH71" s="111"/>
      <c r="AI71" s="88" t="s">
        <v>25</v>
      </c>
      <c r="AJ71" s="112">
        <v>2</v>
      </c>
      <c r="AK71" s="111"/>
      <c r="AL71" s="111"/>
      <c r="AM71" s="111"/>
      <c r="AN71" s="111"/>
      <c r="AO71" s="111"/>
      <c r="AP71" s="173"/>
      <c r="AQ71" s="72"/>
      <c r="AR71" s="111"/>
      <c r="AS71" s="111"/>
      <c r="AT71" s="111"/>
      <c r="AU71" s="111"/>
      <c r="AV71" s="111"/>
      <c r="AW71" s="273"/>
      <c r="AX71" s="71"/>
    </row>
    <row r="72" spans="1:50" s="9" customFormat="1" ht="20.25" customHeight="1">
      <c r="A72" s="222">
        <v>2</v>
      </c>
      <c r="B72" s="155" t="s">
        <v>215</v>
      </c>
      <c r="C72" s="421">
        <f t="shared" si="35"/>
        <v>60</v>
      </c>
      <c r="D72" s="169">
        <f t="shared" si="36"/>
        <v>0</v>
      </c>
      <c r="E72" s="170">
        <f t="shared" si="36"/>
        <v>60</v>
      </c>
      <c r="F72" s="170">
        <f t="shared" si="36"/>
        <v>0</v>
      </c>
      <c r="G72" s="170">
        <f t="shared" si="36"/>
        <v>0</v>
      </c>
      <c r="H72" s="171">
        <f t="shared" si="36"/>
        <v>0</v>
      </c>
      <c r="I72" s="55"/>
      <c r="J72" s="56"/>
      <c r="K72" s="74"/>
      <c r="L72" s="74"/>
      <c r="M72" s="74"/>
      <c r="N72" s="107"/>
      <c r="O72" s="61"/>
      <c r="P72" s="84"/>
      <c r="Q72" s="59"/>
      <c r="R72" s="59"/>
      <c r="S72" s="59"/>
      <c r="T72" s="59"/>
      <c r="U72" s="85"/>
      <c r="V72" s="61"/>
      <c r="W72" s="84"/>
      <c r="X72" s="59"/>
      <c r="Y72" s="59"/>
      <c r="Z72" s="59"/>
      <c r="AA72" s="59"/>
      <c r="AB72" s="85"/>
      <c r="AC72" s="54"/>
      <c r="AD72" s="84"/>
      <c r="AE72" s="59">
        <v>30</v>
      </c>
      <c r="AF72" s="59"/>
      <c r="AG72" s="59"/>
      <c r="AH72" s="59"/>
      <c r="AI72" s="85" t="s">
        <v>25</v>
      </c>
      <c r="AJ72" s="61">
        <v>2</v>
      </c>
      <c r="AK72" s="84"/>
      <c r="AL72" s="59">
        <v>30</v>
      </c>
      <c r="AM72" s="59"/>
      <c r="AN72" s="59"/>
      <c r="AO72" s="59"/>
      <c r="AP72" s="85" t="s">
        <v>25</v>
      </c>
      <c r="AQ72" s="61">
        <v>2</v>
      </c>
      <c r="AR72" s="84"/>
      <c r="AS72" s="59"/>
      <c r="AT72" s="59"/>
      <c r="AU72" s="59"/>
      <c r="AV72" s="59"/>
      <c r="AW72" s="85"/>
      <c r="AX72" s="53"/>
    </row>
    <row r="73" spans="1:50" s="9" customFormat="1" ht="20.25" customHeight="1">
      <c r="A73" s="238">
        <v>3</v>
      </c>
      <c r="B73" s="153" t="s">
        <v>214</v>
      </c>
      <c r="C73" s="421">
        <f t="shared" si="35"/>
        <v>45</v>
      </c>
      <c r="D73" s="169">
        <f t="shared" si="36"/>
        <v>0</v>
      </c>
      <c r="E73" s="170">
        <f t="shared" si="36"/>
        <v>45</v>
      </c>
      <c r="F73" s="170">
        <f t="shared" si="36"/>
        <v>0</v>
      </c>
      <c r="G73" s="170">
        <f t="shared" si="36"/>
        <v>0</v>
      </c>
      <c r="H73" s="171">
        <f t="shared" si="36"/>
        <v>0</v>
      </c>
      <c r="I73" s="55"/>
      <c r="J73" s="56"/>
      <c r="K73" s="74"/>
      <c r="L73" s="74"/>
      <c r="M73" s="74"/>
      <c r="N73" s="107"/>
      <c r="O73" s="61"/>
      <c r="P73" s="84"/>
      <c r="Q73" s="59"/>
      <c r="R73" s="59"/>
      <c r="S73" s="59"/>
      <c r="T73" s="59"/>
      <c r="U73" s="85"/>
      <c r="V73" s="61"/>
      <c r="W73" s="84"/>
      <c r="X73" s="59"/>
      <c r="Y73" s="59"/>
      <c r="Z73" s="59"/>
      <c r="AA73" s="59"/>
      <c r="AB73" s="280"/>
      <c r="AC73" s="54"/>
      <c r="AD73" s="84"/>
      <c r="AE73" s="59">
        <v>15</v>
      </c>
      <c r="AF73" s="59"/>
      <c r="AG73" s="59"/>
      <c r="AH73" s="59"/>
      <c r="AI73" s="85" t="s">
        <v>25</v>
      </c>
      <c r="AJ73" s="61">
        <v>1</v>
      </c>
      <c r="AK73" s="84"/>
      <c r="AL73" s="59">
        <v>30</v>
      </c>
      <c r="AM73" s="59"/>
      <c r="AN73" s="59"/>
      <c r="AO73" s="59"/>
      <c r="AP73" s="85" t="s">
        <v>25</v>
      </c>
      <c r="AQ73" s="61">
        <v>2</v>
      </c>
      <c r="AR73" s="84"/>
      <c r="AS73" s="59"/>
      <c r="AT73" s="59"/>
      <c r="AU73" s="59"/>
      <c r="AV73" s="59"/>
      <c r="AW73" s="85"/>
      <c r="AX73" s="53"/>
    </row>
    <row r="74" spans="1:50" s="9" customFormat="1" ht="20.25" customHeight="1">
      <c r="A74" s="222">
        <v>4</v>
      </c>
      <c r="B74" s="155" t="s">
        <v>213</v>
      </c>
      <c r="C74" s="421">
        <f t="shared" si="35"/>
        <v>45</v>
      </c>
      <c r="D74" s="169">
        <f t="shared" si="36"/>
        <v>0</v>
      </c>
      <c r="E74" s="170">
        <f t="shared" si="36"/>
        <v>45</v>
      </c>
      <c r="F74" s="170">
        <f t="shared" si="36"/>
        <v>0</v>
      </c>
      <c r="G74" s="170">
        <f t="shared" si="36"/>
        <v>0</v>
      </c>
      <c r="H74" s="171">
        <f t="shared" si="36"/>
        <v>0</v>
      </c>
      <c r="I74" s="55"/>
      <c r="J74" s="56"/>
      <c r="K74" s="74"/>
      <c r="L74" s="74"/>
      <c r="M74" s="74"/>
      <c r="N74" s="107"/>
      <c r="O74" s="61"/>
      <c r="P74" s="86"/>
      <c r="Q74" s="87"/>
      <c r="R74" s="87"/>
      <c r="S74" s="87"/>
      <c r="T74" s="87"/>
      <c r="U74" s="88"/>
      <c r="V74" s="61"/>
      <c r="W74" s="86"/>
      <c r="X74" s="87">
        <v>30</v>
      </c>
      <c r="Y74" s="87"/>
      <c r="Z74" s="87"/>
      <c r="AA74" s="87"/>
      <c r="AB74" s="88" t="s">
        <v>25</v>
      </c>
      <c r="AC74" s="61">
        <v>2</v>
      </c>
      <c r="AD74" s="86"/>
      <c r="AE74" s="87">
        <v>15</v>
      </c>
      <c r="AF74" s="87"/>
      <c r="AG74" s="87"/>
      <c r="AH74" s="87"/>
      <c r="AI74" s="88" t="s">
        <v>25</v>
      </c>
      <c r="AJ74" s="61">
        <v>1</v>
      </c>
      <c r="AK74" s="86"/>
      <c r="AL74" s="87"/>
      <c r="AM74" s="87"/>
      <c r="AN74" s="87"/>
      <c r="AO74" s="87"/>
      <c r="AP74" s="88"/>
      <c r="AQ74" s="61"/>
      <c r="AR74" s="86"/>
      <c r="AS74" s="87"/>
      <c r="AT74" s="87"/>
      <c r="AU74" s="87"/>
      <c r="AV74" s="87"/>
      <c r="AW74" s="88"/>
      <c r="AX74" s="53"/>
    </row>
    <row r="75" spans="1:50" s="9" customFormat="1" ht="20.25" customHeight="1">
      <c r="A75" s="238">
        <v>5</v>
      </c>
      <c r="B75" s="175" t="s">
        <v>205</v>
      </c>
      <c r="C75" s="421">
        <f t="shared" si="35"/>
        <v>60</v>
      </c>
      <c r="D75" s="169">
        <f t="shared" si="36"/>
        <v>30</v>
      </c>
      <c r="E75" s="170">
        <f t="shared" si="36"/>
        <v>30</v>
      </c>
      <c r="F75" s="170">
        <f t="shared" si="36"/>
        <v>0</v>
      </c>
      <c r="G75" s="170">
        <f t="shared" si="36"/>
        <v>0</v>
      </c>
      <c r="H75" s="171">
        <f t="shared" si="36"/>
        <v>0</v>
      </c>
      <c r="I75" s="55"/>
      <c r="J75" s="74"/>
      <c r="K75" s="74"/>
      <c r="L75" s="74"/>
      <c r="M75" s="74"/>
      <c r="N75" s="107"/>
      <c r="O75" s="276"/>
      <c r="P75" s="86"/>
      <c r="Q75" s="87"/>
      <c r="R75" s="87"/>
      <c r="S75" s="59"/>
      <c r="T75" s="59"/>
      <c r="U75" s="88"/>
      <c r="V75" s="276"/>
      <c r="W75" s="86"/>
      <c r="X75" s="87"/>
      <c r="Y75" s="87"/>
      <c r="Z75" s="87"/>
      <c r="AA75" s="87"/>
      <c r="AB75" s="88"/>
      <c r="AC75" s="276"/>
      <c r="AD75" s="86"/>
      <c r="AE75" s="88"/>
      <c r="AF75" s="87"/>
      <c r="AG75" s="87"/>
      <c r="AH75" s="87"/>
      <c r="AI75" s="88"/>
      <c r="AJ75" s="276"/>
      <c r="AK75" s="86">
        <v>30</v>
      </c>
      <c r="AL75" s="111">
        <v>30</v>
      </c>
      <c r="AM75" s="111"/>
      <c r="AN75" s="111"/>
      <c r="AO75" s="111"/>
      <c r="AP75" s="88" t="s">
        <v>68</v>
      </c>
      <c r="AQ75" s="102">
        <v>2</v>
      </c>
      <c r="AR75" s="111"/>
      <c r="AS75" s="111"/>
      <c r="AT75" s="111"/>
      <c r="AU75" s="111"/>
      <c r="AV75" s="111"/>
      <c r="AW75" s="88"/>
      <c r="AX75" s="226"/>
    </row>
    <row r="76" spans="1:50" s="9" customFormat="1" ht="20.25" customHeight="1" thickBot="1">
      <c r="A76" s="227">
        <v>6</v>
      </c>
      <c r="B76" s="263" t="s">
        <v>126</v>
      </c>
      <c r="C76" s="430">
        <f t="shared" si="35"/>
        <v>30</v>
      </c>
      <c r="D76" s="264">
        <f>I76+P76+W76+AD76+AK76+AR76</f>
        <v>0</v>
      </c>
      <c r="E76" s="113">
        <f>J76+Q76+X76+AE76+AL76+AS76</f>
        <v>0</v>
      </c>
      <c r="F76" s="113">
        <f>K76+R76+Y76+AF76+AM76+AT76</f>
        <v>0</v>
      </c>
      <c r="G76" s="113">
        <f>L76+S76+Z76+AG76+AN76+AU76</f>
        <v>30</v>
      </c>
      <c r="H76" s="265">
        <f>M76+T76+AA76+AH76+AO76+AV76</f>
        <v>0</v>
      </c>
      <c r="I76" s="184"/>
      <c r="J76" s="185"/>
      <c r="K76" s="185"/>
      <c r="L76" s="185"/>
      <c r="M76" s="185"/>
      <c r="N76" s="244"/>
      <c r="O76" s="234"/>
      <c r="P76" s="232"/>
      <c r="Q76" s="189"/>
      <c r="R76" s="189"/>
      <c r="S76" s="189"/>
      <c r="T76" s="189"/>
      <c r="U76" s="281"/>
      <c r="V76" s="234"/>
      <c r="W76" s="232"/>
      <c r="X76" s="189"/>
      <c r="Y76" s="189"/>
      <c r="Z76" s="189"/>
      <c r="AA76" s="189"/>
      <c r="AB76" s="281"/>
      <c r="AC76" s="187"/>
      <c r="AD76" s="232"/>
      <c r="AE76" s="189"/>
      <c r="AF76" s="189"/>
      <c r="AG76" s="189"/>
      <c r="AH76" s="189"/>
      <c r="AI76" s="281"/>
      <c r="AJ76" s="234"/>
      <c r="AK76" s="232"/>
      <c r="AL76" s="189"/>
      <c r="AM76" s="189"/>
      <c r="AN76" s="189"/>
      <c r="AO76" s="189"/>
      <c r="AP76" s="281"/>
      <c r="AQ76" s="191"/>
      <c r="AR76" s="232"/>
      <c r="AS76" s="189"/>
      <c r="AT76" s="189"/>
      <c r="AU76" s="189">
        <v>30</v>
      </c>
      <c r="AV76" s="189"/>
      <c r="AW76" s="281" t="s">
        <v>25</v>
      </c>
      <c r="AX76" s="191">
        <v>3</v>
      </c>
    </row>
    <row r="77" spans="1:50" s="9" customFormat="1" ht="24" thickBot="1">
      <c r="A77" s="192"/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77"/>
      <c r="Q77" s="77"/>
      <c r="R77" s="77"/>
      <c r="S77" s="77"/>
      <c r="T77" s="77"/>
      <c r="U77" s="77"/>
      <c r="V77" s="192"/>
      <c r="W77" s="77"/>
      <c r="X77" s="77"/>
      <c r="Y77" s="77"/>
      <c r="Z77" s="77"/>
      <c r="AA77" s="77"/>
      <c r="AB77" s="77"/>
      <c r="AC77" s="192"/>
      <c r="AD77" s="77"/>
      <c r="AE77" s="77"/>
      <c r="AF77" s="77"/>
      <c r="AG77" s="77"/>
      <c r="AH77" s="77"/>
      <c r="AI77" s="77"/>
      <c r="AJ77" s="192"/>
      <c r="AK77" s="77"/>
      <c r="AL77" s="77"/>
      <c r="AM77" s="77"/>
      <c r="AN77" s="100"/>
      <c r="AO77" s="77"/>
      <c r="AP77" s="77"/>
      <c r="AQ77" s="192"/>
      <c r="AR77" s="77"/>
      <c r="AS77" s="77"/>
      <c r="AT77" s="77"/>
      <c r="AU77" s="77"/>
      <c r="AV77" s="77"/>
      <c r="AW77" s="77"/>
      <c r="AX77" s="192"/>
    </row>
    <row r="78" spans="1:50" s="9" customFormat="1" ht="24" thickBot="1">
      <c r="A78" s="159" t="s">
        <v>68</v>
      </c>
      <c r="B78" s="235" t="s">
        <v>34</v>
      </c>
      <c r="C78" s="161">
        <f>SUM(D78:H78)</f>
        <v>480</v>
      </c>
      <c r="D78" s="282">
        <f aca="true" t="shared" si="37" ref="D78:H82">I78+P78+W78+AD78+AK78+AR78</f>
        <v>0</v>
      </c>
      <c r="E78" s="283">
        <f t="shared" si="37"/>
        <v>0</v>
      </c>
      <c r="F78" s="283">
        <f t="shared" si="37"/>
        <v>0</v>
      </c>
      <c r="G78" s="283">
        <f t="shared" si="37"/>
        <v>0</v>
      </c>
      <c r="H78" s="164">
        <f t="shared" si="37"/>
        <v>480</v>
      </c>
      <c r="I78" s="284">
        <f>SUM(I79:I82)</f>
        <v>0</v>
      </c>
      <c r="J78" s="284">
        <f>SUM(J79:J82)</f>
        <v>0</v>
      </c>
      <c r="K78" s="284">
        <f>SUM(K79:K82)</f>
        <v>0</v>
      </c>
      <c r="L78" s="284">
        <f>SUM(L79:L82)</f>
        <v>0</v>
      </c>
      <c r="M78" s="284">
        <f>SUM(M79:M82)</f>
        <v>0</v>
      </c>
      <c r="N78" s="165">
        <f>COUNTIF(N79:N82,"E")</f>
        <v>0</v>
      </c>
      <c r="O78" s="285">
        <f aca="true" t="shared" si="38" ref="O78:T78">SUM(O79:O82)</f>
        <v>0</v>
      </c>
      <c r="P78" s="284">
        <f t="shared" si="38"/>
        <v>0</v>
      </c>
      <c r="Q78" s="284">
        <f t="shared" si="38"/>
        <v>0</v>
      </c>
      <c r="R78" s="284">
        <f t="shared" si="38"/>
        <v>0</v>
      </c>
      <c r="S78" s="284">
        <f t="shared" si="38"/>
        <v>0</v>
      </c>
      <c r="T78" s="284">
        <f t="shared" si="38"/>
        <v>80</v>
      </c>
      <c r="U78" s="165">
        <f>COUNTIF(U79:U82,"E")</f>
        <v>0</v>
      </c>
      <c r="V78" s="285">
        <f aca="true" t="shared" si="39" ref="V78:AA78">SUM(V79:V82)</f>
        <v>3</v>
      </c>
      <c r="W78" s="284">
        <f t="shared" si="39"/>
        <v>0</v>
      </c>
      <c r="X78" s="284">
        <f t="shared" si="39"/>
        <v>0</v>
      </c>
      <c r="Y78" s="284">
        <f t="shared" si="39"/>
        <v>0</v>
      </c>
      <c r="Z78" s="284">
        <f t="shared" si="39"/>
        <v>0</v>
      </c>
      <c r="AA78" s="284">
        <f t="shared" si="39"/>
        <v>80</v>
      </c>
      <c r="AB78" s="165">
        <f>COUNTIF(AB79:AB82,"E")</f>
        <v>0</v>
      </c>
      <c r="AC78" s="285">
        <f>SUM(AC79:AC82)</f>
        <v>3</v>
      </c>
      <c r="AD78" s="284">
        <f>SUM(AD82:AD83)</f>
        <v>0</v>
      </c>
      <c r="AE78" s="284">
        <f>SUM(AE82:AE83)</f>
        <v>0</v>
      </c>
      <c r="AF78" s="284">
        <f>SUM(AF82:AF83)</f>
        <v>0</v>
      </c>
      <c r="AG78" s="284">
        <f>SUM(AG82:AG83)</f>
        <v>0</v>
      </c>
      <c r="AH78" s="284">
        <f>SUM(AH79:AH83)</f>
        <v>160</v>
      </c>
      <c r="AI78" s="284">
        <f>SUM(AI82:AI83)</f>
        <v>0</v>
      </c>
      <c r="AJ78" s="285">
        <f>SUM(AJ79:AJ82)</f>
        <v>5</v>
      </c>
      <c r="AK78" s="284">
        <f>SUM(AK82:AK83)</f>
        <v>0</v>
      </c>
      <c r="AL78" s="284">
        <f>SUM(AL82:AL83)</f>
        <v>0</v>
      </c>
      <c r="AM78" s="284">
        <f>SUM(AM82:AM83)</f>
        <v>0</v>
      </c>
      <c r="AN78" s="284">
        <f>SUM(AN82:AN83)</f>
        <v>0</v>
      </c>
      <c r="AO78" s="284">
        <f>SUM(AO79:AO83)</f>
        <v>80</v>
      </c>
      <c r="AP78" s="284">
        <f>SUM(AP82:AP83)</f>
        <v>0</v>
      </c>
      <c r="AQ78" s="285">
        <f>SUM(AQ79:AQ82)</f>
        <v>3</v>
      </c>
      <c r="AR78" s="284">
        <f>SUM(AR82:AR83)</f>
        <v>0</v>
      </c>
      <c r="AS78" s="284">
        <f>SUM(AS82:AS83)</f>
        <v>0</v>
      </c>
      <c r="AT78" s="284">
        <f>SUM(AT82:AT83)</f>
        <v>0</v>
      </c>
      <c r="AU78" s="284">
        <f>SUM(AU79:AU83)</f>
        <v>0</v>
      </c>
      <c r="AV78" s="284">
        <f>SUM(AV79:AV83)</f>
        <v>80</v>
      </c>
      <c r="AW78" s="284">
        <f>SUM(AW82:AW83)</f>
        <v>0</v>
      </c>
      <c r="AX78" s="286">
        <f>SUM(AX79:AX82)</f>
        <v>3</v>
      </c>
    </row>
    <row r="79" spans="1:50" s="9" customFormat="1" ht="23.25">
      <c r="A79" s="254">
        <v>1</v>
      </c>
      <c r="B79" s="167" t="s">
        <v>114</v>
      </c>
      <c r="C79" s="421">
        <f>SUM(D79:H79)</f>
        <v>80</v>
      </c>
      <c r="D79" s="169">
        <f t="shared" si="37"/>
        <v>0</v>
      </c>
      <c r="E79" s="170">
        <f t="shared" si="37"/>
        <v>0</v>
      </c>
      <c r="F79" s="170">
        <f t="shared" si="37"/>
        <v>0</v>
      </c>
      <c r="G79" s="170">
        <f t="shared" si="37"/>
        <v>0</v>
      </c>
      <c r="H79" s="171">
        <f t="shared" si="37"/>
        <v>80</v>
      </c>
      <c r="I79" s="73"/>
      <c r="J79" s="74"/>
      <c r="K79" s="74"/>
      <c r="L79" s="74"/>
      <c r="M79" s="74"/>
      <c r="N79" s="172"/>
      <c r="O79" s="72"/>
      <c r="P79" s="111"/>
      <c r="Q79" s="87"/>
      <c r="R79" s="87"/>
      <c r="S79" s="268"/>
      <c r="T79" s="87">
        <v>80</v>
      </c>
      <c r="U79" s="173" t="s">
        <v>25</v>
      </c>
      <c r="V79" s="72">
        <v>3</v>
      </c>
      <c r="W79" s="111"/>
      <c r="X79" s="87"/>
      <c r="Y79" s="87"/>
      <c r="Z79" s="87"/>
      <c r="AA79" s="87"/>
      <c r="AB79" s="173"/>
      <c r="AC79" s="72"/>
      <c r="AD79" s="111"/>
      <c r="AE79" s="87"/>
      <c r="AF79" s="87"/>
      <c r="AG79" s="87"/>
      <c r="AH79" s="87"/>
      <c r="AI79" s="173"/>
      <c r="AJ79" s="72"/>
      <c r="AK79" s="111"/>
      <c r="AL79" s="87"/>
      <c r="AM79" s="87"/>
      <c r="AN79" s="87"/>
      <c r="AO79" s="87"/>
      <c r="AP79" s="173"/>
      <c r="AQ79" s="72"/>
      <c r="AR79" s="111"/>
      <c r="AS79" s="87"/>
      <c r="AT79" s="87"/>
      <c r="AU79" s="87"/>
      <c r="AV79" s="87"/>
      <c r="AW79" s="173"/>
      <c r="AX79" s="71"/>
    </row>
    <row r="80" spans="1:50" s="9" customFormat="1" ht="23.25">
      <c r="A80" s="255">
        <v>2</v>
      </c>
      <c r="B80" s="175" t="s">
        <v>115</v>
      </c>
      <c r="C80" s="421">
        <f>SUM(D80:H80)</f>
        <v>80</v>
      </c>
      <c r="D80" s="169">
        <f t="shared" si="37"/>
        <v>0</v>
      </c>
      <c r="E80" s="170">
        <f t="shared" si="37"/>
        <v>0</v>
      </c>
      <c r="F80" s="170">
        <f t="shared" si="37"/>
        <v>0</v>
      </c>
      <c r="G80" s="170">
        <f t="shared" si="37"/>
        <v>0</v>
      </c>
      <c r="H80" s="171">
        <f t="shared" si="37"/>
        <v>80</v>
      </c>
      <c r="I80" s="55"/>
      <c r="J80" s="56"/>
      <c r="K80" s="56"/>
      <c r="L80" s="56"/>
      <c r="M80" s="56"/>
      <c r="N80" s="57"/>
      <c r="O80" s="54"/>
      <c r="P80" s="58"/>
      <c r="Q80" s="59"/>
      <c r="R80" s="59"/>
      <c r="S80" s="59"/>
      <c r="T80" s="59"/>
      <c r="U80" s="60"/>
      <c r="V80" s="54"/>
      <c r="W80" s="58"/>
      <c r="X80" s="59"/>
      <c r="Y80" s="59"/>
      <c r="Z80" s="267"/>
      <c r="AA80" s="59">
        <v>80</v>
      </c>
      <c r="AB80" s="60" t="s">
        <v>25</v>
      </c>
      <c r="AC80" s="54">
        <v>3</v>
      </c>
      <c r="AD80" s="58"/>
      <c r="AE80" s="59"/>
      <c r="AF80" s="59"/>
      <c r="AG80" s="59"/>
      <c r="AH80" s="59"/>
      <c r="AI80" s="60"/>
      <c r="AJ80" s="54"/>
      <c r="AK80" s="58"/>
      <c r="AL80" s="59"/>
      <c r="AM80" s="59"/>
      <c r="AN80" s="59"/>
      <c r="AO80" s="59"/>
      <c r="AP80" s="60"/>
      <c r="AQ80" s="54"/>
      <c r="AR80" s="58"/>
      <c r="AS80" s="59"/>
      <c r="AT80" s="59"/>
      <c r="AU80" s="59"/>
      <c r="AV80" s="59"/>
      <c r="AW80" s="60"/>
      <c r="AX80" s="53"/>
    </row>
    <row r="81" spans="1:50" s="9" customFormat="1" ht="23.25">
      <c r="A81" s="255">
        <v>3</v>
      </c>
      <c r="B81" s="175" t="s">
        <v>116</v>
      </c>
      <c r="C81" s="421">
        <f>SUM(D81:H81)</f>
        <v>240</v>
      </c>
      <c r="D81" s="169">
        <f t="shared" si="37"/>
        <v>0</v>
      </c>
      <c r="E81" s="170">
        <f t="shared" si="37"/>
        <v>0</v>
      </c>
      <c r="F81" s="170">
        <f t="shared" si="37"/>
        <v>0</v>
      </c>
      <c r="G81" s="170">
        <f t="shared" si="37"/>
        <v>0</v>
      </c>
      <c r="H81" s="171">
        <f t="shared" si="37"/>
        <v>240</v>
      </c>
      <c r="I81" s="55"/>
      <c r="J81" s="56"/>
      <c r="K81" s="56"/>
      <c r="L81" s="56"/>
      <c r="M81" s="56"/>
      <c r="N81" s="57"/>
      <c r="O81" s="54"/>
      <c r="P81" s="58"/>
      <c r="Q81" s="59"/>
      <c r="R81" s="59"/>
      <c r="S81" s="59"/>
      <c r="T81" s="59"/>
      <c r="U81" s="60"/>
      <c r="V81" s="54"/>
      <c r="W81" s="58"/>
      <c r="X81" s="59"/>
      <c r="Y81" s="59"/>
      <c r="Z81" s="59"/>
      <c r="AA81" s="59"/>
      <c r="AB81" s="60"/>
      <c r="AC81" s="54"/>
      <c r="AD81" s="58"/>
      <c r="AE81" s="59"/>
      <c r="AF81" s="59"/>
      <c r="AG81" s="267"/>
      <c r="AH81" s="59">
        <v>160</v>
      </c>
      <c r="AI81" s="60" t="s">
        <v>25</v>
      </c>
      <c r="AJ81" s="54">
        <v>5</v>
      </c>
      <c r="AK81" s="58"/>
      <c r="AL81" s="59"/>
      <c r="AM81" s="59"/>
      <c r="AN81" s="59"/>
      <c r="AO81" s="59"/>
      <c r="AP81" s="60"/>
      <c r="AQ81" s="54"/>
      <c r="AR81" s="58"/>
      <c r="AS81" s="59"/>
      <c r="AT81" s="59"/>
      <c r="AU81" s="267"/>
      <c r="AV81" s="59">
        <v>80</v>
      </c>
      <c r="AW81" s="60" t="s">
        <v>25</v>
      </c>
      <c r="AX81" s="53">
        <v>3</v>
      </c>
    </row>
    <row r="82" spans="1:50" s="9" customFormat="1" ht="24" thickBot="1">
      <c r="A82" s="257">
        <v>4</v>
      </c>
      <c r="B82" s="180" t="s">
        <v>117</v>
      </c>
      <c r="C82" s="430">
        <f>SUM(D82:H82)</f>
        <v>80</v>
      </c>
      <c r="D82" s="264">
        <f t="shared" si="37"/>
        <v>0</v>
      </c>
      <c r="E82" s="113">
        <f t="shared" si="37"/>
        <v>0</v>
      </c>
      <c r="F82" s="113"/>
      <c r="G82" s="113">
        <f t="shared" si="37"/>
        <v>0</v>
      </c>
      <c r="H82" s="265">
        <f t="shared" si="37"/>
        <v>80</v>
      </c>
      <c r="I82" s="184"/>
      <c r="J82" s="185"/>
      <c r="K82" s="185"/>
      <c r="L82" s="185"/>
      <c r="M82" s="185"/>
      <c r="N82" s="186"/>
      <c r="O82" s="187"/>
      <c r="P82" s="188"/>
      <c r="Q82" s="189"/>
      <c r="R82" s="189"/>
      <c r="S82" s="189"/>
      <c r="T82" s="189"/>
      <c r="U82" s="190"/>
      <c r="V82" s="187"/>
      <c r="W82" s="188"/>
      <c r="X82" s="189"/>
      <c r="Y82" s="189"/>
      <c r="Z82" s="189"/>
      <c r="AA82" s="189"/>
      <c r="AB82" s="190"/>
      <c r="AC82" s="187"/>
      <c r="AD82" s="188"/>
      <c r="AE82" s="189"/>
      <c r="AF82" s="189"/>
      <c r="AG82" s="189"/>
      <c r="AH82" s="189"/>
      <c r="AI82" s="190"/>
      <c r="AJ82" s="187"/>
      <c r="AK82" s="188"/>
      <c r="AL82" s="189"/>
      <c r="AM82" s="189"/>
      <c r="AN82" s="287"/>
      <c r="AO82" s="189">
        <v>80</v>
      </c>
      <c r="AP82" s="190" t="s">
        <v>25</v>
      </c>
      <c r="AQ82" s="187">
        <v>3</v>
      </c>
      <c r="AR82" s="188"/>
      <c r="AS82" s="188"/>
      <c r="AT82" s="188"/>
      <c r="AU82" s="188"/>
      <c r="AV82" s="188"/>
      <c r="AW82" s="188"/>
      <c r="AX82" s="191"/>
    </row>
    <row r="83" spans="1:50" s="9" customFormat="1" ht="20.2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</row>
    <row r="84" spans="1:50" s="9" customFormat="1" ht="23.25">
      <c r="A84" s="159" t="s">
        <v>101</v>
      </c>
      <c r="B84" s="397" t="s">
        <v>137</v>
      </c>
      <c r="C84" s="159">
        <f>D84+E84+F84+G84+H84</f>
        <v>0</v>
      </c>
      <c r="D84" s="159">
        <f>I84+P84+W84+AD84+AK84+AR84</f>
        <v>0</v>
      </c>
      <c r="E84" s="159">
        <f>J84+Q84+X84+AE84+AL84+AS84</f>
        <v>0</v>
      </c>
      <c r="F84" s="159">
        <f>K84+R84+Y84+AF84+AM84+AT84</f>
        <v>0</v>
      </c>
      <c r="G84" s="159">
        <f>L84+S84+Z84+AG84+AN84+AU84</f>
        <v>0</v>
      </c>
      <c r="H84" s="236">
        <f>M84+T84+AA84+AH84+AO84+AV84</f>
        <v>0</v>
      </c>
      <c r="I84" s="288">
        <v>0</v>
      </c>
      <c r="J84" s="289">
        <v>0</v>
      </c>
      <c r="K84" s="289">
        <v>0</v>
      </c>
      <c r="L84" s="289">
        <v>0</v>
      </c>
      <c r="M84" s="289">
        <v>0</v>
      </c>
      <c r="N84" s="290">
        <v>0</v>
      </c>
      <c r="O84" s="252">
        <v>0</v>
      </c>
      <c r="P84" s="291">
        <v>0</v>
      </c>
      <c r="Q84" s="289">
        <v>0</v>
      </c>
      <c r="R84" s="289">
        <v>0</v>
      </c>
      <c r="S84" s="289">
        <v>0</v>
      </c>
      <c r="T84" s="289">
        <v>0</v>
      </c>
      <c r="U84" s="290">
        <v>0</v>
      </c>
      <c r="V84" s="252">
        <v>0</v>
      </c>
      <c r="W84" s="291">
        <v>0</v>
      </c>
      <c r="X84" s="289">
        <v>0</v>
      </c>
      <c r="Y84" s="289">
        <v>0</v>
      </c>
      <c r="Z84" s="289">
        <v>0</v>
      </c>
      <c r="AA84" s="289">
        <v>0</v>
      </c>
      <c r="AB84" s="290">
        <v>0</v>
      </c>
      <c r="AC84" s="252">
        <v>0</v>
      </c>
      <c r="AD84" s="291">
        <v>0</v>
      </c>
      <c r="AE84" s="289">
        <v>0</v>
      </c>
      <c r="AF84" s="289">
        <v>0</v>
      </c>
      <c r="AG84" s="289">
        <v>0</v>
      </c>
      <c r="AH84" s="289">
        <v>0</v>
      </c>
      <c r="AI84" s="290">
        <v>0</v>
      </c>
      <c r="AJ84" s="292">
        <v>0</v>
      </c>
      <c r="AK84" s="291">
        <v>0</v>
      </c>
      <c r="AL84" s="289">
        <v>0</v>
      </c>
      <c r="AM84" s="289">
        <v>0</v>
      </c>
      <c r="AN84" s="289">
        <v>0</v>
      </c>
      <c r="AO84" s="289">
        <v>0</v>
      </c>
      <c r="AP84" s="290">
        <v>0</v>
      </c>
      <c r="AQ84" s="252">
        <v>2</v>
      </c>
      <c r="AR84" s="291">
        <v>0</v>
      </c>
      <c r="AS84" s="289">
        <v>0</v>
      </c>
      <c r="AT84" s="289">
        <v>0</v>
      </c>
      <c r="AU84" s="289">
        <v>0</v>
      </c>
      <c r="AV84" s="289">
        <v>0</v>
      </c>
      <c r="AW84" s="293">
        <v>0</v>
      </c>
      <c r="AX84" s="159">
        <v>8</v>
      </c>
    </row>
    <row r="85" spans="1:62" s="120" customFormat="1" ht="22.5">
      <c r="A85" s="67"/>
      <c r="B85" s="420"/>
      <c r="C85" s="37"/>
      <c r="H85" s="3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9"/>
      <c r="AY85" s="9"/>
      <c r="BF85" s="9"/>
      <c r="BG85" s="9"/>
      <c r="BH85" s="9"/>
      <c r="BI85" s="9"/>
      <c r="BJ85" s="9"/>
    </row>
    <row r="86" spans="1:62" s="106" customFormat="1" ht="33.75" customHeight="1" thickBot="1">
      <c r="A86" s="116"/>
      <c r="B86" s="416" t="s">
        <v>36</v>
      </c>
      <c r="C86" s="115"/>
      <c r="D86" s="115"/>
      <c r="E86" s="115"/>
      <c r="F86" s="115"/>
      <c r="G86" s="115"/>
      <c r="H86" s="115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472"/>
      <c r="X86" s="473"/>
      <c r="Y86" s="473"/>
      <c r="Z86" s="473"/>
      <c r="AA86" s="473"/>
      <c r="AB86" s="473"/>
      <c r="AC86" s="473"/>
      <c r="AD86" s="472"/>
      <c r="AE86" s="473"/>
      <c r="AF86" s="473"/>
      <c r="AG86" s="473"/>
      <c r="AH86" s="473"/>
      <c r="AI86" s="473"/>
      <c r="AJ86" s="473"/>
      <c r="AK86" s="472"/>
      <c r="AL86" s="473"/>
      <c r="AM86" s="473"/>
      <c r="AN86" s="473"/>
      <c r="AO86" s="473"/>
      <c r="AP86" s="473"/>
      <c r="AQ86" s="473"/>
      <c r="AR86" s="472"/>
      <c r="AS86" s="473"/>
      <c r="AT86" s="473"/>
      <c r="AU86" s="473"/>
      <c r="AV86" s="473"/>
      <c r="AW86" s="473"/>
      <c r="AX86" s="473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</row>
    <row r="87" spans="1:62" s="106" customFormat="1" ht="21" thickBot="1">
      <c r="A87" s="116"/>
      <c r="B87" s="417" t="s">
        <v>37</v>
      </c>
      <c r="C87" s="294">
        <f>C13+C24+C49+C78+C84+C36+C70</f>
        <v>2490</v>
      </c>
      <c r="D87" s="295">
        <f>SUM(D13,D24,D36,D49,D70,D78)</f>
        <v>570</v>
      </c>
      <c r="E87" s="295">
        <f>SUM(E13,E24,E36,E49,E70,E78)</f>
        <v>1260</v>
      </c>
      <c r="F87" s="295">
        <f>SUM(F13,F24,F36,F49,F70,F78)</f>
        <v>75</v>
      </c>
      <c r="G87" s="295">
        <f>SUM(G13,G24,G36,G49,G70,G78)</f>
        <v>105</v>
      </c>
      <c r="H87" s="295">
        <f>SUM(H13,H24,H36,H49,H70,H78)</f>
        <v>480</v>
      </c>
      <c r="I87" s="121">
        <f aca="true" t="shared" si="40" ref="I87:N87">I13+I24+I49+I78+I84+I36+I70</f>
        <v>210</v>
      </c>
      <c r="J87" s="121">
        <f t="shared" si="40"/>
        <v>150</v>
      </c>
      <c r="K87" s="121">
        <f t="shared" si="40"/>
        <v>0</v>
      </c>
      <c r="L87" s="121">
        <f t="shared" si="40"/>
        <v>0</v>
      </c>
      <c r="M87" s="121">
        <f t="shared" si="40"/>
        <v>0</v>
      </c>
      <c r="N87" s="121">
        <f t="shared" si="40"/>
        <v>2</v>
      </c>
      <c r="O87" s="261">
        <f>O13+O24+O49++O78+O84+O36+O70</f>
        <v>30</v>
      </c>
      <c r="P87" s="121">
        <f aca="true" t="shared" si="41" ref="P87:U87">P13+P24+P49+P78+P84+P36+P70</f>
        <v>135</v>
      </c>
      <c r="Q87" s="121">
        <f t="shared" si="41"/>
        <v>225</v>
      </c>
      <c r="R87" s="121">
        <f t="shared" si="41"/>
        <v>0</v>
      </c>
      <c r="S87" s="121">
        <f t="shared" si="41"/>
        <v>0</v>
      </c>
      <c r="T87" s="121">
        <f t="shared" si="41"/>
        <v>80</v>
      </c>
      <c r="U87" s="121">
        <f t="shared" si="41"/>
        <v>3</v>
      </c>
      <c r="V87" s="261">
        <f>V13+V24+V49++V78+V84+V36+V70</f>
        <v>30</v>
      </c>
      <c r="W87" s="121">
        <f aca="true" t="shared" si="42" ref="W87:AB87">W13+W24+W49+W78+W84+W36+W70</f>
        <v>90</v>
      </c>
      <c r="X87" s="121">
        <f t="shared" si="42"/>
        <v>255</v>
      </c>
      <c r="Y87" s="121">
        <f t="shared" si="42"/>
        <v>0</v>
      </c>
      <c r="Z87" s="121">
        <f t="shared" si="42"/>
        <v>15</v>
      </c>
      <c r="AA87" s="121">
        <f t="shared" si="42"/>
        <v>80</v>
      </c>
      <c r="AB87" s="121">
        <f t="shared" si="42"/>
        <v>2</v>
      </c>
      <c r="AC87" s="261">
        <f>AC13+AC24+AC49++AC78+AC84+AC36+AC70</f>
        <v>30</v>
      </c>
      <c r="AD87" s="121">
        <f aca="true" t="shared" si="43" ref="AD87:AI87">AD13+AD24+AD49+AD78+AD84+AD36+AD70</f>
        <v>45</v>
      </c>
      <c r="AE87" s="121">
        <f t="shared" si="43"/>
        <v>315</v>
      </c>
      <c r="AF87" s="121">
        <f t="shared" si="43"/>
        <v>15</v>
      </c>
      <c r="AG87" s="121">
        <f t="shared" si="43"/>
        <v>0</v>
      </c>
      <c r="AH87" s="121">
        <f t="shared" si="43"/>
        <v>160</v>
      </c>
      <c r="AI87" s="121">
        <f t="shared" si="43"/>
        <v>2</v>
      </c>
      <c r="AJ87" s="261">
        <f>AJ13+AJ24+AJ49++AJ78+AJ84+AJ36+AJ70</f>
        <v>30</v>
      </c>
      <c r="AK87" s="121">
        <f aca="true" t="shared" si="44" ref="AK87:AP87">AK13+AK24+AK49+AK78+AK84+AK36+AK70</f>
        <v>45</v>
      </c>
      <c r="AL87" s="121">
        <f t="shared" si="44"/>
        <v>195</v>
      </c>
      <c r="AM87" s="121">
        <f t="shared" si="44"/>
        <v>30</v>
      </c>
      <c r="AN87" s="121">
        <f t="shared" si="44"/>
        <v>60</v>
      </c>
      <c r="AO87" s="121">
        <f t="shared" si="44"/>
        <v>80</v>
      </c>
      <c r="AP87" s="121">
        <f t="shared" si="44"/>
        <v>2</v>
      </c>
      <c r="AQ87" s="261">
        <f>AQ13+AQ24+AQ49++AQ78+AQ84+AQ36+AQ70</f>
        <v>30</v>
      </c>
      <c r="AR87" s="121">
        <f aca="true" t="shared" si="45" ref="AR87:AW87">AR13+AR24+AR49+AR78+AR84+AR36+AR70</f>
        <v>45</v>
      </c>
      <c r="AS87" s="121">
        <f t="shared" si="45"/>
        <v>120</v>
      </c>
      <c r="AT87" s="121">
        <f t="shared" si="45"/>
        <v>30</v>
      </c>
      <c r="AU87" s="121">
        <f t="shared" si="45"/>
        <v>30</v>
      </c>
      <c r="AV87" s="121">
        <f t="shared" si="45"/>
        <v>80</v>
      </c>
      <c r="AW87" s="121">
        <f t="shared" si="45"/>
        <v>1</v>
      </c>
      <c r="AX87" s="261">
        <f>AX13+AX24+AX49++AX78+AX84+AX36+AX70</f>
        <v>30</v>
      </c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</row>
    <row r="88" spans="1:62" s="106" customFormat="1" ht="23.25" thickBot="1">
      <c r="A88" s="116"/>
      <c r="B88" s="417" t="s">
        <v>70</v>
      </c>
      <c r="C88" s="504">
        <f>C87</f>
        <v>2490</v>
      </c>
      <c r="D88" s="505"/>
      <c r="E88" s="505"/>
      <c r="F88" s="505"/>
      <c r="G88" s="505"/>
      <c r="H88" s="506"/>
      <c r="I88" s="468">
        <f>SUM(I87:M87)</f>
        <v>360</v>
      </c>
      <c r="J88" s="468"/>
      <c r="K88" s="468"/>
      <c r="L88" s="468"/>
      <c r="M88" s="468"/>
      <c r="N88" s="468"/>
      <c r="O88" s="469"/>
      <c r="P88" s="467">
        <f>SUM(P87:T87)</f>
        <v>440</v>
      </c>
      <c r="Q88" s="468"/>
      <c r="R88" s="468"/>
      <c r="S88" s="468"/>
      <c r="T88" s="468"/>
      <c r="U88" s="468"/>
      <c r="V88" s="469"/>
      <c r="W88" s="467">
        <f>SUM(W87:AA87)</f>
        <v>440</v>
      </c>
      <c r="X88" s="468"/>
      <c r="Y88" s="468"/>
      <c r="Z88" s="468"/>
      <c r="AA88" s="468"/>
      <c r="AB88" s="468"/>
      <c r="AC88" s="469"/>
      <c r="AD88" s="467">
        <f>SUM(AD87:AH87)</f>
        <v>535</v>
      </c>
      <c r="AE88" s="468"/>
      <c r="AF88" s="468"/>
      <c r="AG88" s="468"/>
      <c r="AH88" s="468"/>
      <c r="AI88" s="468"/>
      <c r="AJ88" s="469"/>
      <c r="AK88" s="467">
        <f>SUM(AK87:AO87)</f>
        <v>410</v>
      </c>
      <c r="AL88" s="468"/>
      <c r="AM88" s="468"/>
      <c r="AN88" s="468"/>
      <c r="AO88" s="468"/>
      <c r="AP88" s="468"/>
      <c r="AQ88" s="469"/>
      <c r="AR88" s="467">
        <f>SUM(AR87:AV87)</f>
        <v>305</v>
      </c>
      <c r="AS88" s="468"/>
      <c r="AT88" s="468"/>
      <c r="AU88" s="468"/>
      <c r="AV88" s="468"/>
      <c r="AW88" s="468"/>
      <c r="AX88" s="46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</row>
    <row r="89" spans="1:57" s="9" customFormat="1" ht="27.75" thickBot="1">
      <c r="A89" s="116"/>
      <c r="B89" s="418" t="s">
        <v>38</v>
      </c>
      <c r="C89" s="507">
        <f>C88-H87</f>
        <v>2010</v>
      </c>
      <c r="D89" s="508"/>
      <c r="E89" s="508"/>
      <c r="F89" s="508"/>
      <c r="G89" s="508"/>
      <c r="H89" s="509"/>
      <c r="I89" s="494">
        <f>SUM(I87:L87)</f>
        <v>360</v>
      </c>
      <c r="J89" s="494"/>
      <c r="K89" s="494"/>
      <c r="L89" s="494"/>
      <c r="M89" s="494"/>
      <c r="N89" s="494"/>
      <c r="O89" s="495"/>
      <c r="P89" s="493">
        <f>SUM(P87:S87)</f>
        <v>360</v>
      </c>
      <c r="Q89" s="494"/>
      <c r="R89" s="494"/>
      <c r="S89" s="494"/>
      <c r="T89" s="494"/>
      <c r="U89" s="494"/>
      <c r="V89" s="495"/>
      <c r="W89" s="493">
        <f>SUM(W87:Z87)</f>
        <v>360</v>
      </c>
      <c r="X89" s="494"/>
      <c r="Y89" s="494"/>
      <c r="Z89" s="494"/>
      <c r="AA89" s="494"/>
      <c r="AB89" s="494"/>
      <c r="AC89" s="495"/>
      <c r="AD89" s="493">
        <f>SUM(AD87:AG87)</f>
        <v>375</v>
      </c>
      <c r="AE89" s="494"/>
      <c r="AF89" s="494"/>
      <c r="AG89" s="494"/>
      <c r="AH89" s="494"/>
      <c r="AI89" s="494"/>
      <c r="AJ89" s="495"/>
      <c r="AK89" s="493">
        <f>SUM(AK87:AN87)</f>
        <v>330</v>
      </c>
      <c r="AL89" s="494"/>
      <c r="AM89" s="494"/>
      <c r="AN89" s="494"/>
      <c r="AO89" s="494"/>
      <c r="AP89" s="494"/>
      <c r="AQ89" s="495"/>
      <c r="AR89" s="493">
        <f>SUM(AR87:AU87)</f>
        <v>225</v>
      </c>
      <c r="AS89" s="494"/>
      <c r="AT89" s="494"/>
      <c r="AU89" s="494"/>
      <c r="AV89" s="494"/>
      <c r="AW89" s="494"/>
      <c r="AX89" s="495"/>
      <c r="AZ89" s="8"/>
      <c r="BA89" s="8"/>
      <c r="BB89" s="8"/>
      <c r="BC89" s="8"/>
      <c r="BD89" s="8"/>
      <c r="BE89" s="8"/>
    </row>
    <row r="90" spans="1:57" s="9" customFormat="1" ht="20.25">
      <c r="A90" s="116"/>
      <c r="B90" s="415"/>
      <c r="C90" s="419"/>
      <c r="D90" s="419"/>
      <c r="E90" s="419"/>
      <c r="F90" s="419"/>
      <c r="G90" s="419"/>
      <c r="H90" s="419"/>
      <c r="I90" s="385"/>
      <c r="J90" s="385"/>
      <c r="K90" s="385"/>
      <c r="L90" s="385"/>
      <c r="M90" s="385"/>
      <c r="N90" s="385"/>
      <c r="O90" s="385"/>
      <c r="P90" s="385"/>
      <c r="Q90" s="385"/>
      <c r="R90" s="385"/>
      <c r="S90" s="385"/>
      <c r="T90" s="385"/>
      <c r="U90" s="385"/>
      <c r="V90" s="385"/>
      <c r="W90" s="385"/>
      <c r="X90" s="385"/>
      <c r="Y90" s="385"/>
      <c r="Z90" s="385"/>
      <c r="AA90" s="385"/>
      <c r="AB90" s="385"/>
      <c r="AC90" s="385"/>
      <c r="AD90" s="385"/>
      <c r="AE90" s="385"/>
      <c r="AF90" s="385"/>
      <c r="AG90" s="385"/>
      <c r="AH90" s="385"/>
      <c r="AI90" s="385"/>
      <c r="AJ90" s="385"/>
      <c r="AK90" s="385"/>
      <c r="AL90" s="385"/>
      <c r="AM90" s="385"/>
      <c r="AN90" s="385"/>
      <c r="AO90" s="385"/>
      <c r="AP90" s="385"/>
      <c r="AQ90" s="385"/>
      <c r="AR90" s="385"/>
      <c r="AS90" s="385"/>
      <c r="AT90" s="385"/>
      <c r="AU90" s="29"/>
      <c r="AV90" s="385"/>
      <c r="AW90" s="385"/>
      <c r="AX90" s="385"/>
      <c r="AY90" s="385"/>
      <c r="AZ90" s="8"/>
      <c r="BA90" s="8"/>
      <c r="BB90" s="8"/>
      <c r="BC90" s="8"/>
      <c r="BD90" s="8"/>
      <c r="BE90" s="8"/>
    </row>
    <row r="91" spans="1:51" s="29" customFormat="1" ht="20.25">
      <c r="A91" s="116"/>
      <c r="B91" s="125" t="s">
        <v>39</v>
      </c>
      <c r="C91" s="126"/>
      <c r="D91" s="127"/>
      <c r="E91" s="132"/>
      <c r="F91" s="132"/>
      <c r="G91" s="132"/>
      <c r="H91" s="132"/>
      <c r="AR91" s="126"/>
      <c r="AS91" s="128"/>
      <c r="AT91" s="128"/>
      <c r="AV91" s="9"/>
      <c r="AW91" s="9"/>
      <c r="AX91" s="9"/>
      <c r="AY91" s="9"/>
    </row>
    <row r="92" spans="1:51" s="29" customFormat="1" ht="22.5">
      <c r="A92" s="116"/>
      <c r="B92" s="131" t="s">
        <v>40</v>
      </c>
      <c r="C92" s="192"/>
      <c r="D92" s="132"/>
      <c r="E92" s="132"/>
      <c r="F92" s="132"/>
      <c r="G92" s="132"/>
      <c r="H92" s="132"/>
      <c r="AY92" s="9"/>
    </row>
    <row r="93" spans="1:51" s="29" customFormat="1" ht="20.25">
      <c r="A93" s="116"/>
      <c r="B93" s="131" t="s">
        <v>41</v>
      </c>
      <c r="C93" s="132"/>
      <c r="D93" s="132"/>
      <c r="E93" s="132"/>
      <c r="F93" s="132"/>
      <c r="G93" s="132"/>
      <c r="H93" s="132"/>
      <c r="AK93" s="35"/>
      <c r="AL93" s="35"/>
      <c r="AM93" s="35"/>
      <c r="AN93" s="35"/>
      <c r="AO93" s="35"/>
      <c r="AP93" s="35"/>
      <c r="AY93" s="9"/>
    </row>
    <row r="94" spans="1:51" s="29" customFormat="1" ht="20.25">
      <c r="A94" s="116"/>
      <c r="B94" s="9" t="s">
        <v>42</v>
      </c>
      <c r="C94" s="132"/>
      <c r="D94" s="132"/>
      <c r="E94" s="132"/>
      <c r="F94" s="132"/>
      <c r="G94" s="132"/>
      <c r="H94" s="132"/>
      <c r="AJ94" s="35"/>
      <c r="AK94" s="476" t="s">
        <v>43</v>
      </c>
      <c r="AL94" s="476"/>
      <c r="AM94" s="476"/>
      <c r="AN94" s="476"/>
      <c r="AO94" s="476"/>
      <c r="AP94" s="133"/>
      <c r="AY94" s="9"/>
    </row>
    <row r="95" spans="1:51" s="29" customFormat="1" ht="20.25">
      <c r="A95" s="116"/>
      <c r="B95" s="131" t="s">
        <v>69</v>
      </c>
      <c r="C95" s="132"/>
      <c r="D95" s="132"/>
      <c r="E95" s="132"/>
      <c r="F95" s="132"/>
      <c r="G95" s="132"/>
      <c r="H95" s="132"/>
      <c r="AI95" s="134"/>
      <c r="AJ95" s="133"/>
      <c r="AK95" s="133"/>
      <c r="AL95" s="133"/>
      <c r="AM95" s="133"/>
      <c r="AN95" s="133"/>
      <c r="AO95" s="133"/>
      <c r="AP95" s="133"/>
      <c r="AQ95" s="133"/>
      <c r="AR95" s="134"/>
      <c r="AY95" s="9"/>
    </row>
    <row r="96" spans="1:51" s="29" customFormat="1" ht="20.25">
      <c r="A96" s="116"/>
      <c r="B96" s="9" t="s">
        <v>44</v>
      </c>
      <c r="C96" s="132"/>
      <c r="D96" s="132"/>
      <c r="E96" s="132"/>
      <c r="F96" s="132"/>
      <c r="G96" s="132"/>
      <c r="H96" s="132"/>
      <c r="AI96" s="134"/>
      <c r="AJ96" s="133"/>
      <c r="AK96" s="133"/>
      <c r="AL96" s="133"/>
      <c r="AM96" s="133"/>
      <c r="AN96" s="133"/>
      <c r="AO96" s="133"/>
      <c r="AP96" s="133"/>
      <c r="AQ96" s="133"/>
      <c r="AR96" s="134"/>
      <c r="AY96" s="9"/>
    </row>
    <row r="97" spans="1:51" s="29" customFormat="1" ht="20.25">
      <c r="A97" s="116"/>
      <c r="B97" s="297"/>
      <c r="C97" s="132"/>
      <c r="D97" s="132"/>
      <c r="E97" s="132"/>
      <c r="F97" s="132"/>
      <c r="G97" s="132"/>
      <c r="H97" s="132"/>
      <c r="AI97" s="134"/>
      <c r="AJ97" s="133"/>
      <c r="AQ97" s="133"/>
      <c r="AR97" s="134"/>
      <c r="AY97" s="9"/>
    </row>
    <row r="98" spans="1:51" s="29" customFormat="1" ht="20.25">
      <c r="A98" s="116"/>
      <c r="B98" s="297"/>
      <c r="C98" s="132"/>
      <c r="D98" s="132"/>
      <c r="E98" s="132"/>
      <c r="F98" s="132"/>
      <c r="G98" s="132"/>
      <c r="H98" s="132"/>
      <c r="AY98" s="9"/>
    </row>
    <row r="99" spans="9:15" ht="12">
      <c r="I99" s="29"/>
      <c r="J99" s="29"/>
      <c r="K99" s="29"/>
      <c r="L99" s="29"/>
      <c r="M99" s="29"/>
      <c r="N99" s="29"/>
      <c r="O99" s="29"/>
    </row>
    <row r="100" spans="9:15" ht="12">
      <c r="I100" s="29"/>
      <c r="J100" s="29"/>
      <c r="K100" s="29"/>
      <c r="L100" s="29"/>
      <c r="M100" s="29"/>
      <c r="N100" s="29"/>
      <c r="O100" s="29"/>
    </row>
    <row r="101" spans="9:15" ht="12">
      <c r="I101" s="29"/>
      <c r="J101" s="29"/>
      <c r="K101" s="29"/>
      <c r="L101" s="29"/>
      <c r="M101" s="29"/>
      <c r="N101" s="29"/>
      <c r="O101" s="29"/>
    </row>
    <row r="102" spans="9:15" ht="12">
      <c r="I102" s="29"/>
      <c r="J102" s="29"/>
      <c r="K102" s="29"/>
      <c r="L102" s="29"/>
      <c r="M102" s="29"/>
      <c r="N102" s="29"/>
      <c r="O102" s="29"/>
    </row>
    <row r="103" spans="9:15" ht="12">
      <c r="I103" s="29"/>
      <c r="J103" s="29"/>
      <c r="K103" s="29"/>
      <c r="L103" s="29"/>
      <c r="M103" s="29"/>
      <c r="N103" s="29"/>
      <c r="O103" s="29"/>
    </row>
    <row r="104" spans="9:15" ht="12">
      <c r="I104" s="29"/>
      <c r="J104" s="29"/>
      <c r="K104" s="29"/>
      <c r="L104" s="29"/>
      <c r="M104" s="29"/>
      <c r="N104" s="29"/>
      <c r="O104" s="29"/>
    </row>
    <row r="105" spans="9:15" ht="12">
      <c r="I105" s="29"/>
      <c r="J105" s="29"/>
      <c r="K105" s="29"/>
      <c r="L105" s="29"/>
      <c r="M105" s="29"/>
      <c r="N105" s="29"/>
      <c r="O105" s="29"/>
    </row>
    <row r="106" spans="9:15" ht="12">
      <c r="I106" s="29"/>
      <c r="J106" s="29"/>
      <c r="K106" s="29"/>
      <c r="L106" s="29"/>
      <c r="M106" s="29"/>
      <c r="N106" s="29"/>
      <c r="O106" s="29"/>
    </row>
    <row r="107" spans="9:15" ht="12">
      <c r="I107" s="29"/>
      <c r="J107" s="29"/>
      <c r="K107" s="29"/>
      <c r="L107" s="29"/>
      <c r="M107" s="29"/>
      <c r="N107" s="29"/>
      <c r="O107" s="29"/>
    </row>
    <row r="108" spans="9:15" ht="12">
      <c r="I108" s="29"/>
      <c r="J108" s="29"/>
      <c r="K108" s="29"/>
      <c r="L108" s="29"/>
      <c r="M108" s="29"/>
      <c r="N108" s="29"/>
      <c r="O108" s="29"/>
    </row>
    <row r="109" spans="9:15" ht="12">
      <c r="I109" s="29"/>
      <c r="J109" s="29"/>
      <c r="K109" s="29"/>
      <c r="L109" s="29"/>
      <c r="M109" s="29"/>
      <c r="N109" s="29"/>
      <c r="O109" s="29"/>
    </row>
    <row r="110" spans="9:15" ht="12">
      <c r="I110" s="29"/>
      <c r="J110" s="29"/>
      <c r="K110" s="29"/>
      <c r="L110" s="29"/>
      <c r="M110" s="29"/>
      <c r="N110" s="29"/>
      <c r="O110" s="29"/>
    </row>
    <row r="111" spans="9:15" ht="12">
      <c r="I111" s="29"/>
      <c r="J111" s="29"/>
      <c r="K111" s="29"/>
      <c r="L111" s="29"/>
      <c r="M111" s="29"/>
      <c r="N111" s="29"/>
      <c r="O111" s="29"/>
    </row>
    <row r="112" spans="9:15" ht="12">
      <c r="I112" s="29"/>
      <c r="J112" s="29"/>
      <c r="K112" s="29"/>
      <c r="L112" s="29"/>
      <c r="M112" s="29"/>
      <c r="N112" s="29"/>
      <c r="O112" s="29"/>
    </row>
    <row r="113" spans="9:15" ht="12">
      <c r="I113" s="29"/>
      <c r="J113" s="29"/>
      <c r="K113" s="29"/>
      <c r="L113" s="29"/>
      <c r="M113" s="29"/>
      <c r="N113" s="29"/>
      <c r="O113" s="29"/>
    </row>
    <row r="114" spans="9:15" ht="12">
      <c r="I114" s="29"/>
      <c r="J114" s="29"/>
      <c r="K114" s="29"/>
      <c r="L114" s="29"/>
      <c r="M114" s="29"/>
      <c r="N114" s="29"/>
      <c r="O114" s="29"/>
    </row>
    <row r="115" spans="9:15" ht="12">
      <c r="I115" s="29"/>
      <c r="J115" s="29"/>
      <c r="K115" s="29"/>
      <c r="L115" s="29"/>
      <c r="M115" s="29"/>
      <c r="N115" s="29"/>
      <c r="O115" s="29"/>
    </row>
    <row r="116" spans="9:15" ht="12">
      <c r="I116" s="29"/>
      <c r="J116" s="29"/>
      <c r="K116" s="29"/>
      <c r="L116" s="29"/>
      <c r="M116" s="29"/>
      <c r="N116" s="29"/>
      <c r="O116" s="29"/>
    </row>
    <row r="117" spans="9:15" ht="12">
      <c r="I117" s="29"/>
      <c r="J117" s="29"/>
      <c r="K117" s="29"/>
      <c r="L117" s="29"/>
      <c r="M117" s="29"/>
      <c r="N117" s="29"/>
      <c r="O117" s="29"/>
    </row>
    <row r="118" spans="9:15" ht="12">
      <c r="I118" s="29"/>
      <c r="J118" s="29"/>
      <c r="K118" s="29"/>
      <c r="L118" s="29"/>
      <c r="M118" s="29"/>
      <c r="N118" s="29"/>
      <c r="O118" s="29"/>
    </row>
    <row r="119" spans="9:15" ht="12">
      <c r="I119" s="29"/>
      <c r="J119" s="29"/>
      <c r="K119" s="29"/>
      <c r="L119" s="29"/>
      <c r="M119" s="29"/>
      <c r="N119" s="29"/>
      <c r="O119" s="29"/>
    </row>
    <row r="120" spans="9:15" ht="12">
      <c r="I120" s="29"/>
      <c r="J120" s="29"/>
      <c r="K120" s="29"/>
      <c r="L120" s="29"/>
      <c r="M120" s="29"/>
      <c r="N120" s="29"/>
      <c r="O120" s="29"/>
    </row>
    <row r="121" spans="9:15" ht="12">
      <c r="I121" s="29"/>
      <c r="J121" s="29"/>
      <c r="K121" s="29"/>
      <c r="L121" s="29"/>
      <c r="M121" s="29"/>
      <c r="N121" s="29"/>
      <c r="O121" s="29"/>
    </row>
    <row r="122" spans="9:15" ht="12">
      <c r="I122" s="29"/>
      <c r="J122" s="29"/>
      <c r="K122" s="29"/>
      <c r="L122" s="29"/>
      <c r="M122" s="29"/>
      <c r="N122" s="29"/>
      <c r="O122" s="29"/>
    </row>
    <row r="123" spans="9:15" ht="12">
      <c r="I123" s="29"/>
      <c r="J123" s="29"/>
      <c r="K123" s="29"/>
      <c r="L123" s="29"/>
      <c r="M123" s="29"/>
      <c r="N123" s="29"/>
      <c r="O123" s="29"/>
    </row>
    <row r="124" spans="9:15" ht="12">
      <c r="I124" s="29"/>
      <c r="J124" s="29"/>
      <c r="K124" s="29"/>
      <c r="L124" s="29"/>
      <c r="M124" s="29"/>
      <c r="N124" s="29"/>
      <c r="O124" s="29"/>
    </row>
    <row r="125" spans="9:15" ht="12">
      <c r="I125" s="29"/>
      <c r="J125" s="29"/>
      <c r="K125" s="29"/>
      <c r="L125" s="29"/>
      <c r="M125" s="29"/>
      <c r="N125" s="29"/>
      <c r="O125" s="29"/>
    </row>
    <row r="126" spans="9:15" ht="12">
      <c r="I126" s="29"/>
      <c r="J126" s="29"/>
      <c r="K126" s="29"/>
      <c r="L126" s="29"/>
      <c r="M126" s="29"/>
      <c r="N126" s="29"/>
      <c r="O126" s="29"/>
    </row>
    <row r="127" spans="9:15" ht="12">
      <c r="I127" s="29"/>
      <c r="J127" s="29"/>
      <c r="K127" s="29"/>
      <c r="L127" s="29"/>
      <c r="M127" s="29"/>
      <c r="N127" s="29"/>
      <c r="O127" s="29"/>
    </row>
    <row r="128" spans="9:15" ht="12">
      <c r="I128" s="29"/>
      <c r="J128" s="29"/>
      <c r="K128" s="29"/>
      <c r="L128" s="29"/>
      <c r="M128" s="29"/>
      <c r="N128" s="29"/>
      <c r="O128" s="29"/>
    </row>
    <row r="129" spans="9:15" ht="12">
      <c r="I129" s="29"/>
      <c r="J129" s="29"/>
      <c r="K129" s="29"/>
      <c r="L129" s="29"/>
      <c r="M129" s="29"/>
      <c r="N129" s="29"/>
      <c r="O129" s="29"/>
    </row>
    <row r="130" spans="9:15" ht="12">
      <c r="I130" s="29"/>
      <c r="J130" s="29"/>
      <c r="K130" s="29"/>
      <c r="L130" s="29"/>
      <c r="M130" s="29"/>
      <c r="N130" s="29"/>
      <c r="O130" s="29"/>
    </row>
    <row r="131" spans="9:15" ht="12">
      <c r="I131" s="29"/>
      <c r="J131" s="29"/>
      <c r="K131" s="29"/>
      <c r="L131" s="29"/>
      <c r="M131" s="29"/>
      <c r="N131" s="29"/>
      <c r="O131" s="29"/>
    </row>
    <row r="132" spans="9:15" ht="12">
      <c r="I132" s="29"/>
      <c r="J132" s="29"/>
      <c r="K132" s="29"/>
      <c r="L132" s="29"/>
      <c r="M132" s="29"/>
      <c r="N132" s="29"/>
      <c r="O132" s="29"/>
    </row>
    <row r="133" spans="9:15" ht="12">
      <c r="I133" s="29"/>
      <c r="J133" s="29"/>
      <c r="K133" s="29"/>
      <c r="L133" s="29"/>
      <c r="M133" s="29"/>
      <c r="N133" s="29"/>
      <c r="O133" s="29"/>
    </row>
    <row r="134" spans="9:15" ht="12">
      <c r="I134" s="29"/>
      <c r="J134" s="29"/>
      <c r="K134" s="29"/>
      <c r="L134" s="29"/>
      <c r="M134" s="29"/>
      <c r="N134" s="29"/>
      <c r="O134" s="29"/>
    </row>
    <row r="135" spans="9:15" ht="12">
      <c r="I135" s="29"/>
      <c r="J135" s="29"/>
      <c r="K135" s="29"/>
      <c r="L135" s="29"/>
      <c r="M135" s="29"/>
      <c r="N135" s="29"/>
      <c r="O135" s="29"/>
    </row>
    <row r="136" spans="9:15" ht="12">
      <c r="I136" s="29"/>
      <c r="J136" s="29"/>
      <c r="K136" s="29"/>
      <c r="L136" s="29"/>
      <c r="M136" s="29"/>
      <c r="N136" s="29"/>
      <c r="O136" s="29"/>
    </row>
    <row r="137" spans="9:15" ht="12">
      <c r="I137" s="29"/>
      <c r="J137" s="29"/>
      <c r="K137" s="29"/>
      <c r="L137" s="29"/>
      <c r="M137" s="29"/>
      <c r="N137" s="29"/>
      <c r="O137" s="29"/>
    </row>
    <row r="138" spans="9:15" ht="12">
      <c r="I138" s="29"/>
      <c r="J138" s="29"/>
      <c r="K138" s="29"/>
      <c r="L138" s="29"/>
      <c r="M138" s="29"/>
      <c r="N138" s="29"/>
      <c r="O138" s="29"/>
    </row>
    <row r="139" spans="9:15" ht="12">
      <c r="I139" s="29"/>
      <c r="J139" s="29"/>
      <c r="K139" s="29"/>
      <c r="L139" s="29"/>
      <c r="M139" s="29"/>
      <c r="N139" s="29"/>
      <c r="O139" s="29"/>
    </row>
    <row r="140" spans="9:15" ht="12">
      <c r="I140" s="29"/>
      <c r="J140" s="29"/>
      <c r="K140" s="29"/>
      <c r="L140" s="29"/>
      <c r="M140" s="29"/>
      <c r="N140" s="29"/>
      <c r="O140" s="29"/>
    </row>
    <row r="141" spans="9:15" ht="12">
      <c r="I141" s="29"/>
      <c r="J141" s="29"/>
      <c r="K141" s="29"/>
      <c r="L141" s="29"/>
      <c r="M141" s="29"/>
      <c r="N141" s="29"/>
      <c r="O141" s="29"/>
    </row>
    <row r="142" spans="9:15" ht="12">
      <c r="I142" s="29"/>
      <c r="J142" s="29"/>
      <c r="K142" s="29"/>
      <c r="L142" s="29"/>
      <c r="M142" s="29"/>
      <c r="N142" s="29"/>
      <c r="O142" s="29"/>
    </row>
    <row r="143" spans="9:15" ht="12">
      <c r="I143" s="29"/>
      <c r="J143" s="29"/>
      <c r="K143" s="29"/>
      <c r="L143" s="29"/>
      <c r="M143" s="29"/>
      <c r="N143" s="29"/>
      <c r="O143" s="29"/>
    </row>
    <row r="144" spans="9:15" ht="12">
      <c r="I144" s="29"/>
      <c r="J144" s="29"/>
      <c r="K144" s="29"/>
      <c r="L144" s="29"/>
      <c r="M144" s="29"/>
      <c r="N144" s="29"/>
      <c r="O144" s="29"/>
    </row>
    <row r="145" spans="9:15" ht="12">
      <c r="I145" s="29"/>
      <c r="J145" s="29"/>
      <c r="K145" s="29"/>
      <c r="L145" s="29"/>
      <c r="M145" s="29"/>
      <c r="N145" s="29"/>
      <c r="O145" s="29"/>
    </row>
    <row r="146" spans="9:15" ht="12">
      <c r="I146" s="29"/>
      <c r="J146" s="29"/>
      <c r="K146" s="29"/>
      <c r="L146" s="29"/>
      <c r="M146" s="29"/>
      <c r="N146" s="29"/>
      <c r="O146" s="29"/>
    </row>
    <row r="147" spans="9:15" ht="12">
      <c r="I147" s="29"/>
      <c r="J147" s="29"/>
      <c r="K147" s="29"/>
      <c r="L147" s="29"/>
      <c r="M147" s="29"/>
      <c r="N147" s="29"/>
      <c r="O147" s="29"/>
    </row>
    <row r="148" spans="9:15" ht="12">
      <c r="I148" s="29"/>
      <c r="J148" s="29"/>
      <c r="K148" s="29"/>
      <c r="L148" s="29"/>
      <c r="M148" s="29"/>
      <c r="N148" s="29"/>
      <c r="O148" s="29"/>
    </row>
    <row r="149" spans="9:15" ht="12">
      <c r="I149" s="29"/>
      <c r="J149" s="29"/>
      <c r="K149" s="29"/>
      <c r="L149" s="29"/>
      <c r="M149" s="29"/>
      <c r="N149" s="29"/>
      <c r="O149" s="29"/>
    </row>
    <row r="150" spans="9:15" ht="12">
      <c r="I150" s="29"/>
      <c r="J150" s="29"/>
      <c r="K150" s="29"/>
      <c r="L150" s="29"/>
      <c r="M150" s="29"/>
      <c r="N150" s="29"/>
      <c r="O150" s="29"/>
    </row>
    <row r="151" spans="9:15" ht="12">
      <c r="I151" s="29"/>
      <c r="J151" s="29"/>
      <c r="K151" s="29"/>
      <c r="L151" s="29"/>
      <c r="M151" s="29"/>
      <c r="N151" s="29"/>
      <c r="O151" s="29"/>
    </row>
    <row r="152" spans="9:15" ht="12">
      <c r="I152" s="29"/>
      <c r="J152" s="29"/>
      <c r="K152" s="29"/>
      <c r="L152" s="29"/>
      <c r="M152" s="29"/>
      <c r="N152" s="29"/>
      <c r="O152" s="29"/>
    </row>
    <row r="153" spans="9:15" ht="12">
      <c r="I153" s="29"/>
      <c r="J153" s="29"/>
      <c r="K153" s="29"/>
      <c r="L153" s="29"/>
      <c r="M153" s="29"/>
      <c r="N153" s="29"/>
      <c r="O153" s="29"/>
    </row>
    <row r="154" spans="9:15" ht="12">
      <c r="I154" s="29"/>
      <c r="J154" s="29"/>
      <c r="K154" s="29"/>
      <c r="L154" s="29"/>
      <c r="M154" s="29"/>
      <c r="N154" s="29"/>
      <c r="O154" s="29"/>
    </row>
    <row r="155" spans="9:15" ht="12">
      <c r="I155" s="29"/>
      <c r="J155" s="29"/>
      <c r="K155" s="29"/>
      <c r="L155" s="29"/>
      <c r="M155" s="29"/>
      <c r="N155" s="29"/>
      <c r="O155" s="29"/>
    </row>
    <row r="156" spans="9:15" ht="12">
      <c r="I156" s="29"/>
      <c r="J156" s="29"/>
      <c r="K156" s="29"/>
      <c r="L156" s="29"/>
      <c r="M156" s="29"/>
      <c r="N156" s="29"/>
      <c r="O156" s="29"/>
    </row>
    <row r="157" spans="9:15" ht="12">
      <c r="I157" s="29"/>
      <c r="J157" s="29"/>
      <c r="K157" s="29"/>
      <c r="L157" s="29"/>
      <c r="M157" s="29"/>
      <c r="N157" s="29"/>
      <c r="O157" s="29"/>
    </row>
    <row r="158" spans="9:15" ht="12">
      <c r="I158" s="29"/>
      <c r="J158" s="29"/>
      <c r="K158" s="29"/>
      <c r="L158" s="29"/>
      <c r="M158" s="29"/>
      <c r="N158" s="29"/>
      <c r="O158" s="29"/>
    </row>
    <row r="159" spans="9:15" ht="12">
      <c r="I159" s="29"/>
      <c r="J159" s="29"/>
      <c r="K159" s="29"/>
      <c r="L159" s="29"/>
      <c r="M159" s="29"/>
      <c r="N159" s="29"/>
      <c r="O159" s="29"/>
    </row>
    <row r="160" spans="9:15" ht="12">
      <c r="I160" s="29"/>
      <c r="J160" s="29"/>
      <c r="K160" s="29"/>
      <c r="L160" s="29"/>
      <c r="M160" s="29"/>
      <c r="N160" s="29"/>
      <c r="O160" s="29"/>
    </row>
    <row r="161" spans="9:15" ht="12">
      <c r="I161" s="29"/>
      <c r="J161" s="29"/>
      <c r="K161" s="29"/>
      <c r="L161" s="29"/>
      <c r="M161" s="29"/>
      <c r="N161" s="29"/>
      <c r="O161" s="29"/>
    </row>
    <row r="162" spans="9:15" ht="12">
      <c r="I162" s="29"/>
      <c r="J162" s="29"/>
      <c r="K162" s="29"/>
      <c r="L162" s="29"/>
      <c r="M162" s="29"/>
      <c r="N162" s="29"/>
      <c r="O162" s="29"/>
    </row>
    <row r="163" spans="9:15" ht="12">
      <c r="I163" s="29"/>
      <c r="J163" s="29"/>
      <c r="K163" s="29"/>
      <c r="L163" s="29"/>
      <c r="M163" s="29"/>
      <c r="N163" s="29"/>
      <c r="O163" s="29"/>
    </row>
    <row r="164" spans="9:15" ht="12">
      <c r="I164" s="29"/>
      <c r="J164" s="29"/>
      <c r="K164" s="29"/>
      <c r="L164" s="29"/>
      <c r="M164" s="29"/>
      <c r="N164" s="29"/>
      <c r="O164" s="29"/>
    </row>
    <row r="165" spans="9:15" ht="12">
      <c r="I165" s="29"/>
      <c r="J165" s="29"/>
      <c r="K165" s="29"/>
      <c r="L165" s="29"/>
      <c r="M165" s="29"/>
      <c r="N165" s="29"/>
      <c r="O165" s="29"/>
    </row>
    <row r="166" spans="9:15" ht="12">
      <c r="I166" s="29"/>
      <c r="J166" s="29"/>
      <c r="K166" s="29"/>
      <c r="L166" s="29"/>
      <c r="M166" s="29"/>
      <c r="N166" s="29"/>
      <c r="O166" s="29"/>
    </row>
    <row r="167" spans="9:15" ht="12">
      <c r="I167" s="29"/>
      <c r="J167" s="29"/>
      <c r="K167" s="29"/>
      <c r="L167" s="29"/>
      <c r="M167" s="29"/>
      <c r="N167" s="29"/>
      <c r="O167" s="29"/>
    </row>
    <row r="168" spans="9:15" ht="12">
      <c r="I168" s="29"/>
      <c r="J168" s="29"/>
      <c r="K168" s="29"/>
      <c r="L168" s="29"/>
      <c r="M168" s="29"/>
      <c r="N168" s="29"/>
      <c r="O168" s="29"/>
    </row>
    <row r="169" spans="9:15" ht="12">
      <c r="I169" s="29"/>
      <c r="J169" s="29"/>
      <c r="K169" s="29"/>
      <c r="L169" s="29"/>
      <c r="M169" s="29"/>
      <c r="N169" s="29"/>
      <c r="O169" s="29"/>
    </row>
    <row r="170" spans="9:15" ht="12">
      <c r="I170" s="29"/>
      <c r="J170" s="29"/>
      <c r="K170" s="29"/>
      <c r="L170" s="29"/>
      <c r="M170" s="29"/>
      <c r="N170" s="29"/>
      <c r="O170" s="29"/>
    </row>
    <row r="171" spans="9:15" ht="12">
      <c r="I171" s="29"/>
      <c r="J171" s="29"/>
      <c r="K171" s="29"/>
      <c r="L171" s="29"/>
      <c r="M171" s="29"/>
      <c r="N171" s="29"/>
      <c r="O171" s="29"/>
    </row>
    <row r="172" spans="9:15" ht="12">
      <c r="I172" s="29"/>
      <c r="J172" s="29"/>
      <c r="K172" s="29"/>
      <c r="L172" s="29"/>
      <c r="M172" s="29"/>
      <c r="N172" s="29"/>
      <c r="O172" s="29"/>
    </row>
    <row r="173" spans="9:15" ht="12">
      <c r="I173" s="29"/>
      <c r="J173" s="29"/>
      <c r="K173" s="29"/>
      <c r="L173" s="29"/>
      <c r="M173" s="29"/>
      <c r="N173" s="29"/>
      <c r="O173" s="29"/>
    </row>
    <row r="174" spans="9:15" ht="12">
      <c r="I174" s="29"/>
      <c r="J174" s="29"/>
      <c r="K174" s="29"/>
      <c r="L174" s="29"/>
      <c r="M174" s="29"/>
      <c r="N174" s="29"/>
      <c r="O174" s="29"/>
    </row>
    <row r="175" spans="9:15" ht="12">
      <c r="I175" s="29"/>
      <c r="J175" s="29"/>
      <c r="K175" s="29"/>
      <c r="L175" s="29"/>
      <c r="M175" s="29"/>
      <c r="N175" s="29"/>
      <c r="O175" s="29"/>
    </row>
    <row r="176" spans="9:15" ht="12">
      <c r="I176" s="29"/>
      <c r="J176" s="29"/>
      <c r="K176" s="29"/>
      <c r="L176" s="29"/>
      <c r="M176" s="29"/>
      <c r="N176" s="29"/>
      <c r="O176" s="29"/>
    </row>
    <row r="177" spans="9:15" ht="12">
      <c r="I177" s="29"/>
      <c r="J177" s="29"/>
      <c r="K177" s="29"/>
      <c r="L177" s="29"/>
      <c r="M177" s="29"/>
      <c r="N177" s="29"/>
      <c r="O177" s="29"/>
    </row>
    <row r="178" spans="9:15" ht="12">
      <c r="I178" s="29"/>
      <c r="J178" s="29"/>
      <c r="K178" s="29"/>
      <c r="L178" s="29"/>
      <c r="M178" s="29"/>
      <c r="N178" s="29"/>
      <c r="O178" s="29"/>
    </row>
    <row r="179" spans="9:15" ht="12">
      <c r="I179" s="29"/>
      <c r="J179" s="29"/>
      <c r="K179" s="29"/>
      <c r="L179" s="29"/>
      <c r="M179" s="29"/>
      <c r="N179" s="29"/>
      <c r="O179" s="29"/>
    </row>
    <row r="180" spans="9:15" ht="12">
      <c r="I180" s="29"/>
      <c r="J180" s="29"/>
      <c r="K180" s="29"/>
      <c r="L180" s="29"/>
      <c r="M180" s="29"/>
      <c r="N180" s="29"/>
      <c r="O180" s="29"/>
    </row>
    <row r="181" spans="9:15" ht="12">
      <c r="I181" s="29"/>
      <c r="J181" s="29"/>
      <c r="K181" s="29"/>
      <c r="L181" s="29"/>
      <c r="M181" s="29"/>
      <c r="N181" s="29"/>
      <c r="O181" s="29"/>
    </row>
    <row r="182" spans="9:15" ht="12">
      <c r="I182" s="29"/>
      <c r="J182" s="29"/>
      <c r="K182" s="29"/>
      <c r="L182" s="29"/>
      <c r="M182" s="29"/>
      <c r="N182" s="29"/>
      <c r="O182" s="29"/>
    </row>
    <row r="183" spans="9:15" ht="12">
      <c r="I183" s="29"/>
      <c r="J183" s="29"/>
      <c r="K183" s="29"/>
      <c r="L183" s="29"/>
      <c r="M183" s="29"/>
      <c r="N183" s="29"/>
      <c r="O183" s="29"/>
    </row>
    <row r="184" spans="9:15" ht="12">
      <c r="I184" s="29"/>
      <c r="J184" s="29"/>
      <c r="K184" s="29"/>
      <c r="L184" s="29"/>
      <c r="M184" s="29"/>
      <c r="N184" s="29"/>
      <c r="O184" s="29"/>
    </row>
    <row r="185" spans="9:15" ht="12">
      <c r="I185" s="29"/>
      <c r="J185" s="29"/>
      <c r="K185" s="29"/>
      <c r="L185" s="29"/>
      <c r="M185" s="29"/>
      <c r="N185" s="29"/>
      <c r="O185" s="29"/>
    </row>
    <row r="186" spans="9:15" ht="12">
      <c r="I186" s="29"/>
      <c r="J186" s="29"/>
      <c r="K186" s="29"/>
      <c r="L186" s="29"/>
      <c r="M186" s="29"/>
      <c r="N186" s="29"/>
      <c r="O186" s="29"/>
    </row>
    <row r="187" spans="9:15" ht="12">
      <c r="I187" s="29"/>
      <c r="J187" s="29"/>
      <c r="K187" s="29"/>
      <c r="L187" s="29"/>
      <c r="M187" s="29"/>
      <c r="N187" s="29"/>
      <c r="O187" s="29"/>
    </row>
    <row r="188" spans="9:15" ht="12">
      <c r="I188" s="29"/>
      <c r="J188" s="29"/>
      <c r="K188" s="29"/>
      <c r="L188" s="29"/>
      <c r="M188" s="29"/>
      <c r="N188" s="29"/>
      <c r="O188" s="29"/>
    </row>
    <row r="189" spans="9:15" ht="12">
      <c r="I189" s="29"/>
      <c r="J189" s="29"/>
      <c r="K189" s="29"/>
      <c r="L189" s="29"/>
      <c r="M189" s="29"/>
      <c r="N189" s="29"/>
      <c r="O189" s="29"/>
    </row>
    <row r="190" spans="9:15" ht="12">
      <c r="I190" s="29"/>
      <c r="J190" s="29"/>
      <c r="K190" s="29"/>
      <c r="L190" s="29"/>
      <c r="M190" s="29"/>
      <c r="N190" s="29"/>
      <c r="O190" s="29"/>
    </row>
    <row r="191" spans="9:15" ht="12">
      <c r="I191" s="29"/>
      <c r="J191" s="29"/>
      <c r="K191" s="29"/>
      <c r="L191" s="29"/>
      <c r="M191" s="29"/>
      <c r="N191" s="29"/>
      <c r="O191" s="29"/>
    </row>
    <row r="192" spans="9:15" ht="12">
      <c r="I192" s="29"/>
      <c r="J192" s="29"/>
      <c r="K192" s="29"/>
      <c r="L192" s="29"/>
      <c r="M192" s="29"/>
      <c r="N192" s="29"/>
      <c r="O192" s="29"/>
    </row>
    <row r="193" spans="9:15" ht="12">
      <c r="I193" s="29"/>
      <c r="J193" s="29"/>
      <c r="K193" s="29"/>
      <c r="L193" s="29"/>
      <c r="M193" s="29"/>
      <c r="N193" s="29"/>
      <c r="O193" s="29"/>
    </row>
    <row r="194" spans="9:15" ht="12">
      <c r="I194" s="29"/>
      <c r="J194" s="29"/>
      <c r="K194" s="29"/>
      <c r="L194" s="29"/>
      <c r="M194" s="29"/>
      <c r="N194" s="29"/>
      <c r="O194" s="29"/>
    </row>
    <row r="195" spans="9:15" ht="12">
      <c r="I195" s="29"/>
      <c r="J195" s="29"/>
      <c r="K195" s="29"/>
      <c r="L195" s="29"/>
      <c r="M195" s="29"/>
      <c r="N195" s="29"/>
      <c r="O195" s="29"/>
    </row>
    <row r="196" spans="9:15" ht="12">
      <c r="I196" s="29"/>
      <c r="J196" s="29"/>
      <c r="K196" s="29"/>
      <c r="L196" s="29"/>
      <c r="M196" s="29"/>
      <c r="N196" s="29"/>
      <c r="O196" s="29"/>
    </row>
    <row r="197" spans="9:15" ht="12">
      <c r="I197" s="29"/>
      <c r="J197" s="29"/>
      <c r="K197" s="29"/>
      <c r="L197" s="29"/>
      <c r="M197" s="29"/>
      <c r="N197" s="29"/>
      <c r="O197" s="29"/>
    </row>
    <row r="198" spans="9:15" ht="12">
      <c r="I198" s="29"/>
      <c r="J198" s="29"/>
      <c r="K198" s="29"/>
      <c r="L198" s="29"/>
      <c r="M198" s="29"/>
      <c r="N198" s="29"/>
      <c r="O198" s="29"/>
    </row>
    <row r="199" spans="9:15" ht="12">
      <c r="I199" s="29"/>
      <c r="J199" s="29"/>
      <c r="K199" s="29"/>
      <c r="L199" s="29"/>
      <c r="M199" s="29"/>
      <c r="N199" s="29"/>
      <c r="O199" s="29"/>
    </row>
    <row r="200" spans="9:15" ht="12">
      <c r="I200" s="29"/>
      <c r="J200" s="29"/>
      <c r="K200" s="29"/>
      <c r="L200" s="29"/>
      <c r="M200" s="29"/>
      <c r="N200" s="29"/>
      <c r="O200" s="29"/>
    </row>
    <row r="201" spans="9:15" ht="12">
      <c r="I201" s="29"/>
      <c r="J201" s="29"/>
      <c r="K201" s="29"/>
      <c r="L201" s="29"/>
      <c r="M201" s="29"/>
      <c r="N201" s="29"/>
      <c r="O201" s="29"/>
    </row>
    <row r="202" spans="9:15" ht="12">
      <c r="I202" s="29"/>
      <c r="J202" s="29"/>
      <c r="K202" s="29"/>
      <c r="L202" s="29"/>
      <c r="M202" s="29"/>
      <c r="N202" s="29"/>
      <c r="O202" s="29"/>
    </row>
    <row r="203" spans="9:15" ht="12">
      <c r="I203" s="29"/>
      <c r="J203" s="29"/>
      <c r="K203" s="29"/>
      <c r="L203" s="29"/>
      <c r="M203" s="29"/>
      <c r="N203" s="29"/>
      <c r="O203" s="29"/>
    </row>
    <row r="204" spans="9:15" ht="12">
      <c r="I204" s="29"/>
      <c r="J204" s="29"/>
      <c r="K204" s="29"/>
      <c r="L204" s="29"/>
      <c r="M204" s="29"/>
      <c r="N204" s="29"/>
      <c r="O204" s="29"/>
    </row>
    <row r="205" spans="9:15" ht="12">
      <c r="I205" s="29"/>
      <c r="J205" s="29"/>
      <c r="K205" s="29"/>
      <c r="L205" s="29"/>
      <c r="M205" s="29"/>
      <c r="N205" s="29"/>
      <c r="O205" s="29"/>
    </row>
    <row r="206" spans="9:15" ht="12">
      <c r="I206" s="29"/>
      <c r="J206" s="29"/>
      <c r="K206" s="29"/>
      <c r="L206" s="29"/>
      <c r="M206" s="29"/>
      <c r="N206" s="29"/>
      <c r="O206" s="29"/>
    </row>
    <row r="207" spans="9:15" ht="12">
      <c r="I207" s="29"/>
      <c r="J207" s="29"/>
      <c r="K207" s="29"/>
      <c r="L207" s="29"/>
      <c r="M207" s="29"/>
      <c r="N207" s="29"/>
      <c r="O207" s="29"/>
    </row>
    <row r="208" spans="9:15" ht="12">
      <c r="I208" s="29"/>
      <c r="J208" s="29"/>
      <c r="K208" s="29"/>
      <c r="L208" s="29"/>
      <c r="M208" s="29"/>
      <c r="N208" s="29"/>
      <c r="O208" s="29"/>
    </row>
    <row r="209" spans="9:15" ht="12">
      <c r="I209" s="29"/>
      <c r="J209" s="29"/>
      <c r="K209" s="29"/>
      <c r="L209" s="29"/>
      <c r="M209" s="29"/>
      <c r="N209" s="29"/>
      <c r="O209" s="29"/>
    </row>
    <row r="210" spans="9:15" ht="12">
      <c r="I210" s="29"/>
      <c r="J210" s="29"/>
      <c r="K210" s="29"/>
      <c r="L210" s="29"/>
      <c r="M210" s="29"/>
      <c r="N210" s="29"/>
      <c r="O210" s="29"/>
    </row>
    <row r="211" spans="9:15" ht="12">
      <c r="I211" s="29"/>
      <c r="J211" s="29"/>
      <c r="K211" s="29"/>
      <c r="L211" s="29"/>
      <c r="M211" s="29"/>
      <c r="N211" s="29"/>
      <c r="O211" s="29"/>
    </row>
    <row r="212" spans="9:15" ht="12">
      <c r="I212" s="29"/>
      <c r="J212" s="29"/>
      <c r="K212" s="29"/>
      <c r="L212" s="29"/>
      <c r="M212" s="29"/>
      <c r="N212" s="29"/>
      <c r="O212" s="29"/>
    </row>
  </sheetData>
  <sheetProtection/>
  <mergeCells count="31">
    <mergeCell ref="AQ1:AY3"/>
    <mergeCell ref="AK94:AO94"/>
    <mergeCell ref="AK89:AQ89"/>
    <mergeCell ref="AR89:AX89"/>
    <mergeCell ref="AK88:AQ88"/>
    <mergeCell ref="AR88:AX88"/>
    <mergeCell ref="AD89:AJ89"/>
    <mergeCell ref="C88:H88"/>
    <mergeCell ref="I88:O88"/>
    <mergeCell ref="P88:V88"/>
    <mergeCell ref="W88:AC88"/>
    <mergeCell ref="AD88:AJ88"/>
    <mergeCell ref="C89:H89"/>
    <mergeCell ref="I89:O89"/>
    <mergeCell ref="P89:V89"/>
    <mergeCell ref="W89:AC89"/>
    <mergeCell ref="A1:D1"/>
    <mergeCell ref="A3:D3"/>
    <mergeCell ref="C9:H9"/>
    <mergeCell ref="A10:A11"/>
    <mergeCell ref="B10:B11"/>
    <mergeCell ref="D10:H10"/>
    <mergeCell ref="I10:O10"/>
    <mergeCell ref="W10:AC10"/>
    <mergeCell ref="AD10:AJ10"/>
    <mergeCell ref="AK10:AQ10"/>
    <mergeCell ref="AR10:AX10"/>
    <mergeCell ref="W86:AC86"/>
    <mergeCell ref="AD86:AJ86"/>
    <mergeCell ref="AK86:AQ86"/>
    <mergeCell ref="AR86:AX86"/>
  </mergeCells>
  <printOptions/>
  <pageMargins left="0.7086614173228347" right="0.7086614173228347" top="0.7480314960629921" bottom="0.91" header="0.31496062992125984" footer="0.31496062992125984"/>
  <pageSetup fitToHeight="2" horizontalDpi="600" verticalDpi="600" orientation="landscape" paperSize="9" scale="28" r:id="rId1"/>
  <rowBreaks count="1" manualBreakCount="1">
    <brk id="68" max="4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L187"/>
  <sheetViews>
    <sheetView view="pageBreakPreview" zoomScale="40" zoomScaleNormal="45" zoomScaleSheetLayoutView="40" zoomScalePageLayoutView="0" workbookViewId="0" topLeftCell="J1">
      <selection activeCell="AP1" sqref="AP1:AY8"/>
    </sheetView>
  </sheetViews>
  <sheetFormatPr defaultColWidth="9.00390625" defaultRowHeight="12.75"/>
  <cols>
    <col min="1" max="1" width="10.25390625" style="137" customWidth="1"/>
    <col min="2" max="2" width="92.625" style="138" customWidth="1"/>
    <col min="3" max="3" width="16.625" style="139" customWidth="1"/>
    <col min="4" max="4" width="8.00390625" style="139" customWidth="1"/>
    <col min="5" max="5" width="12.75390625" style="139" customWidth="1"/>
    <col min="6" max="6" width="8.875" style="139" customWidth="1"/>
    <col min="7" max="8" width="8.00390625" style="139" customWidth="1"/>
    <col min="9" max="9" width="8.25390625" style="140" customWidth="1"/>
    <col min="10" max="14" width="6.375" style="140" customWidth="1"/>
    <col min="15" max="15" width="7.00390625" style="141" customWidth="1"/>
    <col min="16" max="16" width="8.625" style="141" customWidth="1"/>
    <col min="17" max="17" width="8.25390625" style="141" customWidth="1"/>
    <col min="18" max="18" width="5.875" style="141" customWidth="1"/>
    <col min="19" max="19" width="8.125" style="141" customWidth="1"/>
    <col min="20" max="20" width="6.875" style="141" customWidth="1"/>
    <col min="21" max="21" width="7.875" style="141" customWidth="1"/>
    <col min="22" max="22" width="5.75390625" style="141" customWidth="1"/>
    <col min="23" max="23" width="8.00390625" style="141" customWidth="1"/>
    <col min="24" max="24" width="8.25390625" style="141" customWidth="1"/>
    <col min="25" max="25" width="6.25390625" style="141" customWidth="1"/>
    <col min="26" max="27" width="5.75390625" style="141" customWidth="1"/>
    <col min="28" max="28" width="9.25390625" style="141" customWidth="1"/>
    <col min="29" max="29" width="5.75390625" style="141" customWidth="1"/>
    <col min="30" max="30" width="7.625" style="141" customWidth="1"/>
    <col min="31" max="31" width="7.75390625" style="141" customWidth="1"/>
    <col min="32" max="32" width="5.75390625" style="141" customWidth="1"/>
    <col min="33" max="33" width="7.875" style="141" customWidth="1"/>
    <col min="34" max="34" width="9.625" style="141" customWidth="1"/>
    <col min="35" max="36" width="5.75390625" style="141" customWidth="1"/>
    <col min="37" max="37" width="8.25390625" style="141" customWidth="1"/>
    <col min="38" max="38" width="7.75390625" style="141" customWidth="1"/>
    <col min="39" max="39" width="5.75390625" style="141" customWidth="1"/>
    <col min="40" max="40" width="7.25390625" style="141" customWidth="1"/>
    <col min="41" max="43" width="5.75390625" style="141" customWidth="1"/>
    <col min="44" max="44" width="6.375" style="141" customWidth="1"/>
    <col min="45" max="45" width="8.625" style="141" customWidth="1"/>
    <col min="46" max="48" width="6.375" style="141" customWidth="1"/>
    <col min="49" max="49" width="8.75390625" style="141" customWidth="1"/>
    <col min="50" max="50" width="6.375" style="141" customWidth="1"/>
    <col min="51" max="51" width="4.75390625" style="141" customWidth="1"/>
    <col min="52" max="16384" width="9.125" style="141" customWidth="1"/>
  </cols>
  <sheetData>
    <row r="1" spans="1:51" s="9" customFormat="1" ht="30.75">
      <c r="A1" s="477" t="s">
        <v>0</v>
      </c>
      <c r="B1" s="477"/>
      <c r="C1" s="477"/>
      <c r="D1" s="477"/>
      <c r="E1" s="1"/>
      <c r="F1" s="2"/>
      <c r="G1" s="2"/>
      <c r="H1" s="2"/>
      <c r="I1" s="3"/>
      <c r="J1" s="4" t="s">
        <v>1</v>
      </c>
      <c r="K1" s="5"/>
      <c r="L1" s="5"/>
      <c r="M1" s="5"/>
      <c r="N1" s="5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8"/>
      <c r="AL1" s="8"/>
      <c r="AM1" s="8"/>
      <c r="AN1" s="8"/>
      <c r="AP1" s="496" t="s">
        <v>237</v>
      </c>
      <c r="AQ1" s="497"/>
      <c r="AR1" s="497"/>
      <c r="AS1" s="497"/>
      <c r="AT1" s="497"/>
      <c r="AU1" s="497"/>
      <c r="AV1" s="497"/>
      <c r="AW1" s="497"/>
      <c r="AX1" s="497"/>
      <c r="AY1" s="497"/>
    </row>
    <row r="2" spans="1:51" s="9" customFormat="1" ht="30.75">
      <c r="A2" s="10" t="s">
        <v>2</v>
      </c>
      <c r="B2" s="11"/>
      <c r="C2" s="12"/>
      <c r="D2" s="13"/>
      <c r="E2" s="14"/>
      <c r="G2" s="143"/>
      <c r="H2" s="143"/>
      <c r="I2" s="144"/>
      <c r="J2" s="142" t="s">
        <v>50</v>
      </c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P2" s="497"/>
      <c r="AQ2" s="497"/>
      <c r="AR2" s="497"/>
      <c r="AS2" s="497"/>
      <c r="AT2" s="497"/>
      <c r="AU2" s="497"/>
      <c r="AV2" s="497"/>
      <c r="AW2" s="497"/>
      <c r="AX2" s="497"/>
      <c r="AY2" s="497"/>
    </row>
    <row r="3" spans="1:51" s="9" customFormat="1" ht="30.75">
      <c r="A3" s="480" t="s">
        <v>46</v>
      </c>
      <c r="B3" s="480"/>
      <c r="C3" s="480"/>
      <c r="D3" s="480"/>
      <c r="E3" s="14"/>
      <c r="F3" s="2"/>
      <c r="G3" s="2"/>
      <c r="H3" s="2"/>
      <c r="I3" s="15"/>
      <c r="J3" s="3" t="s">
        <v>49</v>
      </c>
      <c r="K3" s="4"/>
      <c r="L3" s="3"/>
      <c r="M3" s="3"/>
      <c r="N3" s="3"/>
      <c r="O3" s="7"/>
      <c r="P3" s="7"/>
      <c r="Q3" s="6"/>
      <c r="R3" s="6"/>
      <c r="S3" s="16"/>
      <c r="T3" s="16"/>
      <c r="U3" s="7"/>
      <c r="V3" s="17"/>
      <c r="W3" s="6"/>
      <c r="X3" s="7"/>
      <c r="Y3" s="6"/>
      <c r="Z3" s="6"/>
      <c r="AA3" s="6"/>
      <c r="AB3" s="6"/>
      <c r="AC3" s="6"/>
      <c r="AD3" s="17"/>
      <c r="AE3" s="17"/>
      <c r="AF3" s="17"/>
      <c r="AG3" s="17"/>
      <c r="AH3" s="17"/>
      <c r="AI3" s="17"/>
      <c r="AJ3" s="17"/>
      <c r="AP3" s="497"/>
      <c r="AQ3" s="497"/>
      <c r="AR3" s="497"/>
      <c r="AS3" s="497"/>
      <c r="AT3" s="497"/>
      <c r="AU3" s="497"/>
      <c r="AV3" s="497"/>
      <c r="AW3" s="497"/>
      <c r="AX3" s="497"/>
      <c r="AY3" s="497"/>
    </row>
    <row r="4" spans="1:51" s="9" customFormat="1" ht="30.75">
      <c r="A4" s="18" t="s">
        <v>3</v>
      </c>
      <c r="B4" s="19"/>
      <c r="C4" s="1"/>
      <c r="D4" s="14"/>
      <c r="E4" s="14"/>
      <c r="F4" s="2"/>
      <c r="G4" s="2"/>
      <c r="H4" s="20" t="s">
        <v>108</v>
      </c>
      <c r="I4" s="20"/>
      <c r="J4" s="20" t="s">
        <v>109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P4" s="497"/>
      <c r="AQ4" s="497"/>
      <c r="AR4" s="497"/>
      <c r="AS4" s="497"/>
      <c r="AT4" s="497"/>
      <c r="AU4" s="497"/>
      <c r="AV4" s="497"/>
      <c r="AW4" s="497"/>
      <c r="AX4" s="497"/>
      <c r="AY4" s="497"/>
    </row>
    <row r="5" spans="1:51" s="9" customFormat="1" ht="30.75">
      <c r="A5" s="18"/>
      <c r="B5" s="19"/>
      <c r="C5" s="1"/>
      <c r="D5" s="14"/>
      <c r="E5" s="14"/>
      <c r="F5" s="2"/>
      <c r="G5" s="2"/>
      <c r="H5" s="20"/>
      <c r="I5" s="20"/>
      <c r="J5" s="20" t="s">
        <v>47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P5" s="497"/>
      <c r="AQ5" s="497"/>
      <c r="AR5" s="497"/>
      <c r="AS5" s="497"/>
      <c r="AT5" s="497"/>
      <c r="AU5" s="497"/>
      <c r="AV5" s="497"/>
      <c r="AW5" s="497"/>
      <c r="AX5" s="497"/>
      <c r="AY5" s="497"/>
    </row>
    <row r="6" spans="1:51" s="9" customFormat="1" ht="30.75">
      <c r="A6" s="18"/>
      <c r="B6" s="19"/>
      <c r="C6" s="1"/>
      <c r="D6" s="14"/>
      <c r="E6" s="14"/>
      <c r="F6" s="2"/>
      <c r="G6" s="2"/>
      <c r="H6" s="20"/>
      <c r="I6" s="20"/>
      <c r="J6" s="3" t="s">
        <v>203</v>
      </c>
      <c r="K6" s="20"/>
      <c r="L6" s="20"/>
      <c r="M6" s="20"/>
      <c r="N6" s="4"/>
      <c r="O6" s="20"/>
      <c r="P6" s="142"/>
      <c r="Q6" s="145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5"/>
      <c r="AD6" s="17"/>
      <c r="AE6" s="17"/>
      <c r="AF6" s="17"/>
      <c r="AG6" s="17"/>
      <c r="AH6" s="17"/>
      <c r="AI6" s="17"/>
      <c r="AJ6" s="17"/>
      <c r="AP6" s="497"/>
      <c r="AQ6" s="497"/>
      <c r="AR6" s="497"/>
      <c r="AS6" s="497"/>
      <c r="AT6" s="497"/>
      <c r="AU6" s="497"/>
      <c r="AV6" s="497"/>
      <c r="AW6" s="497"/>
      <c r="AX6" s="497"/>
      <c r="AY6" s="497"/>
    </row>
    <row r="7" spans="1:51" s="9" customFormat="1" ht="30.75">
      <c r="A7" s="18"/>
      <c r="B7" s="19"/>
      <c r="C7" s="1"/>
      <c r="D7" s="14"/>
      <c r="E7" s="14"/>
      <c r="F7" s="2"/>
      <c r="G7" s="2"/>
      <c r="H7" s="20"/>
      <c r="I7" s="20"/>
      <c r="J7" s="3"/>
      <c r="K7" s="20"/>
      <c r="L7" s="20"/>
      <c r="M7" s="20"/>
      <c r="O7" s="20"/>
      <c r="P7" s="142"/>
      <c r="Q7" s="142"/>
      <c r="R7" s="146"/>
      <c r="S7" s="142"/>
      <c r="T7" s="6"/>
      <c r="U7" s="6"/>
      <c r="V7" s="6"/>
      <c r="W7" s="6"/>
      <c r="X7" s="6"/>
      <c r="Y7" s="6"/>
      <c r="Z7" s="6"/>
      <c r="AA7" s="6"/>
      <c r="AB7" s="6"/>
      <c r="AC7" s="6"/>
      <c r="AD7" s="17"/>
      <c r="AE7" s="17"/>
      <c r="AF7" s="17"/>
      <c r="AG7" s="17"/>
      <c r="AH7" s="17"/>
      <c r="AI7" s="17"/>
      <c r="AJ7" s="17"/>
      <c r="AP7" s="497"/>
      <c r="AQ7" s="497"/>
      <c r="AR7" s="497"/>
      <c r="AS7" s="497"/>
      <c r="AT7" s="497"/>
      <c r="AU7" s="497"/>
      <c r="AV7" s="497"/>
      <c r="AW7" s="497"/>
      <c r="AX7" s="497"/>
      <c r="AY7" s="497"/>
    </row>
    <row r="8" spans="1:51" s="29" customFormat="1" ht="13.5" customHeight="1" thickBot="1">
      <c r="A8" s="22"/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  <c r="O8" s="26"/>
      <c r="P8" s="27"/>
      <c r="Q8" s="27"/>
      <c r="R8" s="27"/>
      <c r="S8" s="27"/>
      <c r="T8" s="27"/>
      <c r="U8" s="27"/>
      <c r="V8" s="27"/>
      <c r="W8" s="27"/>
      <c r="X8" s="27"/>
      <c r="Y8" s="28"/>
      <c r="Z8" s="28"/>
      <c r="AA8" s="28"/>
      <c r="AB8" s="28"/>
      <c r="AC8" s="28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497"/>
      <c r="AQ8" s="497"/>
      <c r="AR8" s="497"/>
      <c r="AS8" s="497"/>
      <c r="AT8" s="497"/>
      <c r="AU8" s="497"/>
      <c r="AV8" s="497"/>
      <c r="AW8" s="497"/>
      <c r="AX8" s="497"/>
      <c r="AY8" s="497"/>
    </row>
    <row r="9" spans="1:50" s="35" customFormat="1" ht="20.25">
      <c r="A9" s="30"/>
      <c r="B9" s="31"/>
      <c r="C9" s="482" t="s">
        <v>4</v>
      </c>
      <c r="D9" s="483"/>
      <c r="E9" s="483"/>
      <c r="F9" s="483"/>
      <c r="G9" s="483"/>
      <c r="H9" s="483"/>
      <c r="I9" s="32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 t="s">
        <v>5</v>
      </c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4"/>
    </row>
    <row r="10" spans="1:50" s="39" customFormat="1" ht="20.25">
      <c r="A10" s="484" t="s">
        <v>6</v>
      </c>
      <c r="B10" s="486" t="s">
        <v>51</v>
      </c>
      <c r="C10" s="36"/>
      <c r="D10" s="491" t="s">
        <v>7</v>
      </c>
      <c r="E10" s="492"/>
      <c r="F10" s="492"/>
      <c r="G10" s="492"/>
      <c r="H10" s="492"/>
      <c r="I10" s="488" t="s">
        <v>8</v>
      </c>
      <c r="J10" s="489"/>
      <c r="K10" s="489"/>
      <c r="L10" s="489"/>
      <c r="M10" s="489"/>
      <c r="N10" s="489"/>
      <c r="O10" s="490"/>
      <c r="P10" s="37"/>
      <c r="Q10" s="37"/>
      <c r="R10" s="37"/>
      <c r="S10" s="37" t="s">
        <v>9</v>
      </c>
      <c r="T10" s="37"/>
      <c r="U10" s="37"/>
      <c r="V10" s="38"/>
      <c r="W10" s="464" t="s">
        <v>10</v>
      </c>
      <c r="X10" s="465"/>
      <c r="Y10" s="465"/>
      <c r="Z10" s="465"/>
      <c r="AA10" s="465"/>
      <c r="AB10" s="465"/>
      <c r="AC10" s="466"/>
      <c r="AD10" s="464" t="s">
        <v>11</v>
      </c>
      <c r="AE10" s="465"/>
      <c r="AF10" s="465"/>
      <c r="AG10" s="465"/>
      <c r="AH10" s="465"/>
      <c r="AI10" s="465"/>
      <c r="AJ10" s="466"/>
      <c r="AK10" s="464" t="s">
        <v>12</v>
      </c>
      <c r="AL10" s="465"/>
      <c r="AM10" s="465"/>
      <c r="AN10" s="465"/>
      <c r="AO10" s="465"/>
      <c r="AP10" s="465"/>
      <c r="AQ10" s="466"/>
      <c r="AR10" s="464" t="s">
        <v>13</v>
      </c>
      <c r="AS10" s="465"/>
      <c r="AT10" s="465"/>
      <c r="AU10" s="465"/>
      <c r="AV10" s="465"/>
      <c r="AW10" s="465"/>
      <c r="AX10" s="466"/>
    </row>
    <row r="11" spans="1:50" s="35" customFormat="1" ht="63.75" thickBot="1">
      <c r="A11" s="485"/>
      <c r="B11" s="487"/>
      <c r="C11" s="328" t="s">
        <v>14</v>
      </c>
      <c r="D11" s="41" t="s">
        <v>15</v>
      </c>
      <c r="E11" s="41" t="s">
        <v>16</v>
      </c>
      <c r="F11" s="41" t="s">
        <v>17</v>
      </c>
      <c r="G11" s="41" t="s">
        <v>67</v>
      </c>
      <c r="H11" s="42" t="s">
        <v>18</v>
      </c>
      <c r="I11" s="43" t="s">
        <v>15</v>
      </c>
      <c r="J11" s="44" t="s">
        <v>16</v>
      </c>
      <c r="K11" s="44" t="s">
        <v>17</v>
      </c>
      <c r="L11" s="44" t="s">
        <v>67</v>
      </c>
      <c r="M11" s="44" t="s">
        <v>18</v>
      </c>
      <c r="N11" s="45" t="s">
        <v>19</v>
      </c>
      <c r="O11" s="46" t="s">
        <v>20</v>
      </c>
      <c r="P11" s="47" t="s">
        <v>15</v>
      </c>
      <c r="Q11" s="41" t="s">
        <v>21</v>
      </c>
      <c r="R11" s="41" t="s">
        <v>17</v>
      </c>
      <c r="S11" s="41" t="s">
        <v>67</v>
      </c>
      <c r="T11" s="41" t="s">
        <v>18</v>
      </c>
      <c r="U11" s="48" t="s">
        <v>19</v>
      </c>
      <c r="V11" s="49" t="s">
        <v>20</v>
      </c>
      <c r="W11" s="47" t="s">
        <v>15</v>
      </c>
      <c r="X11" s="41" t="s">
        <v>16</v>
      </c>
      <c r="Y11" s="41" t="s">
        <v>17</v>
      </c>
      <c r="Z11" s="41" t="s">
        <v>67</v>
      </c>
      <c r="AA11" s="41" t="s">
        <v>18</v>
      </c>
      <c r="AB11" s="48" t="s">
        <v>19</v>
      </c>
      <c r="AC11" s="49" t="s">
        <v>20</v>
      </c>
      <c r="AD11" s="47" t="s">
        <v>15</v>
      </c>
      <c r="AE11" s="41" t="s">
        <v>16</v>
      </c>
      <c r="AF11" s="41" t="s">
        <v>17</v>
      </c>
      <c r="AG11" s="41" t="s">
        <v>67</v>
      </c>
      <c r="AH11" s="41" t="s">
        <v>18</v>
      </c>
      <c r="AI11" s="48" t="s">
        <v>19</v>
      </c>
      <c r="AJ11" s="46" t="s">
        <v>20</v>
      </c>
      <c r="AK11" s="50" t="s">
        <v>15</v>
      </c>
      <c r="AL11" s="50" t="s">
        <v>16</v>
      </c>
      <c r="AM11" s="50" t="s">
        <v>17</v>
      </c>
      <c r="AN11" s="50" t="s">
        <v>67</v>
      </c>
      <c r="AO11" s="41" t="s">
        <v>18</v>
      </c>
      <c r="AP11" s="48" t="s">
        <v>19</v>
      </c>
      <c r="AQ11" s="49" t="s">
        <v>20</v>
      </c>
      <c r="AR11" s="47" t="s">
        <v>15</v>
      </c>
      <c r="AS11" s="41" t="s">
        <v>16</v>
      </c>
      <c r="AT11" s="41" t="s">
        <v>17</v>
      </c>
      <c r="AU11" s="41" t="s">
        <v>67</v>
      </c>
      <c r="AV11" s="41" t="s">
        <v>18</v>
      </c>
      <c r="AW11" s="48" t="s">
        <v>19</v>
      </c>
      <c r="AX11" s="51" t="s">
        <v>20</v>
      </c>
    </row>
    <row r="12" spans="1:50" s="35" customFormat="1" ht="16.5" thickBot="1">
      <c r="A12" s="269"/>
      <c r="I12" s="52"/>
      <c r="J12" s="52"/>
      <c r="K12" s="52"/>
      <c r="L12" s="52"/>
      <c r="M12" s="52"/>
      <c r="N12" s="52"/>
      <c r="AX12" s="270"/>
    </row>
    <row r="13" spans="1:50" s="9" customFormat="1" ht="28.5" customHeight="1" thickBot="1">
      <c r="A13" s="159" t="s">
        <v>22</v>
      </c>
      <c r="B13" s="160" t="s">
        <v>23</v>
      </c>
      <c r="C13" s="161">
        <f>SUM(C14:C19)</f>
        <v>255</v>
      </c>
      <c r="D13" s="162">
        <f>I13+P13+W13+AD13+AK13+AR13</f>
        <v>75</v>
      </c>
      <c r="E13" s="163">
        <f>J13+Q13+X13+AE13+AL13+AS13</f>
        <v>180</v>
      </c>
      <c r="F13" s="163">
        <f>K13+R13+Y13+AF13+AM13+AT13</f>
        <v>0</v>
      </c>
      <c r="G13" s="163">
        <f aca="true" t="shared" si="0" ref="D13:H19">L13+S13+Z13+AG13+AN13+AU13</f>
        <v>0</v>
      </c>
      <c r="H13" s="164">
        <f t="shared" si="0"/>
        <v>0</v>
      </c>
      <c r="I13" s="165">
        <f>SUM(I14:I19)</f>
        <v>60</v>
      </c>
      <c r="J13" s="165">
        <f>SUM(J14:J19)</f>
        <v>0</v>
      </c>
      <c r="K13" s="165">
        <f>SUM(K14:K19)</f>
        <v>0</v>
      </c>
      <c r="L13" s="165">
        <f>SUM(L14:L19)</f>
        <v>0</v>
      </c>
      <c r="M13" s="165">
        <f>SUM(M14:M19)</f>
        <v>0</v>
      </c>
      <c r="N13" s="159">
        <f>COUNTIF(N14:N19,"E")</f>
        <v>0</v>
      </c>
      <c r="O13" s="159">
        <f aca="true" t="shared" si="1" ref="O13:T13">SUM(O14:O19)</f>
        <v>4</v>
      </c>
      <c r="P13" s="159">
        <f t="shared" si="1"/>
        <v>0</v>
      </c>
      <c r="Q13" s="159">
        <f t="shared" si="1"/>
        <v>30</v>
      </c>
      <c r="R13" s="159">
        <f t="shared" si="1"/>
        <v>0</v>
      </c>
      <c r="S13" s="159">
        <f t="shared" si="1"/>
        <v>0</v>
      </c>
      <c r="T13" s="159">
        <f t="shared" si="1"/>
        <v>0</v>
      </c>
      <c r="U13" s="159">
        <f>COUNTIF(U14:U19,"E")</f>
        <v>0</v>
      </c>
      <c r="V13" s="159">
        <f aca="true" t="shared" si="2" ref="V13:AA13">SUM(V14:V19)</f>
        <v>2</v>
      </c>
      <c r="W13" s="159">
        <f t="shared" si="2"/>
        <v>15</v>
      </c>
      <c r="X13" s="159">
        <f t="shared" si="2"/>
        <v>60</v>
      </c>
      <c r="Y13" s="159">
        <f t="shared" si="2"/>
        <v>0</v>
      </c>
      <c r="Z13" s="159">
        <f t="shared" si="2"/>
        <v>0</v>
      </c>
      <c r="AA13" s="159">
        <f t="shared" si="2"/>
        <v>0</v>
      </c>
      <c r="AB13" s="159">
        <f>COUNTIF(AB14:AB19,"E")</f>
        <v>0</v>
      </c>
      <c r="AC13" s="159">
        <f aca="true" t="shared" si="3" ref="AC13:AH13">SUM(AC14:AC19)</f>
        <v>4</v>
      </c>
      <c r="AD13" s="159">
        <f t="shared" si="3"/>
        <v>0</v>
      </c>
      <c r="AE13" s="159">
        <f t="shared" si="3"/>
        <v>30</v>
      </c>
      <c r="AF13" s="159">
        <f t="shared" si="3"/>
        <v>0</v>
      </c>
      <c r="AG13" s="159">
        <f t="shared" si="3"/>
        <v>0</v>
      </c>
      <c r="AH13" s="159">
        <f t="shared" si="3"/>
        <v>0</v>
      </c>
      <c r="AI13" s="159">
        <f>COUNTIF(AI14:AI19,"E")</f>
        <v>0</v>
      </c>
      <c r="AJ13" s="159">
        <f aca="true" t="shared" si="4" ref="AJ13:AO13">SUM(AJ14:AJ19)</f>
        <v>2</v>
      </c>
      <c r="AK13" s="159">
        <f t="shared" si="4"/>
        <v>0</v>
      </c>
      <c r="AL13" s="159">
        <f t="shared" si="4"/>
        <v>30</v>
      </c>
      <c r="AM13" s="159">
        <f t="shared" si="4"/>
        <v>0</v>
      </c>
      <c r="AN13" s="159">
        <f t="shared" si="4"/>
        <v>0</v>
      </c>
      <c r="AO13" s="159">
        <f t="shared" si="4"/>
        <v>0</v>
      </c>
      <c r="AP13" s="159">
        <f>COUNTIF(AP14:AP19,"E")</f>
        <v>0</v>
      </c>
      <c r="AQ13" s="159">
        <f aca="true" t="shared" si="5" ref="AQ13:AV13">SUM(AQ14:AQ19)</f>
        <v>2</v>
      </c>
      <c r="AR13" s="159">
        <f t="shared" si="5"/>
        <v>0</v>
      </c>
      <c r="AS13" s="159">
        <f t="shared" si="5"/>
        <v>30</v>
      </c>
      <c r="AT13" s="159">
        <f t="shared" si="5"/>
        <v>0</v>
      </c>
      <c r="AU13" s="159">
        <f t="shared" si="5"/>
        <v>0</v>
      </c>
      <c r="AV13" s="159">
        <f t="shared" si="5"/>
        <v>0</v>
      </c>
      <c r="AW13" s="159">
        <f>COUNTIF(AW14:AW19,"E")</f>
        <v>0</v>
      </c>
      <c r="AX13" s="159">
        <f>SUM(AX14:AX19)</f>
        <v>3</v>
      </c>
    </row>
    <row r="14" spans="1:50" s="9" customFormat="1" ht="23.25">
      <c r="A14" s="238">
        <v>1</v>
      </c>
      <c r="B14" s="167" t="s">
        <v>24</v>
      </c>
      <c r="C14" s="421">
        <f aca="true" t="shared" si="6" ref="C14:C19">SUM(D14:H14)</f>
        <v>30</v>
      </c>
      <c r="D14" s="169">
        <f t="shared" si="0"/>
        <v>0</v>
      </c>
      <c r="E14" s="170">
        <f t="shared" si="0"/>
        <v>30</v>
      </c>
      <c r="F14" s="170">
        <f t="shared" si="0"/>
        <v>0</v>
      </c>
      <c r="G14" s="170">
        <f t="shared" si="0"/>
        <v>0</v>
      </c>
      <c r="H14" s="171">
        <f t="shared" si="0"/>
        <v>0</v>
      </c>
      <c r="I14" s="73"/>
      <c r="J14" s="74"/>
      <c r="K14" s="74"/>
      <c r="L14" s="74"/>
      <c r="M14" s="172"/>
      <c r="N14" s="172"/>
      <c r="O14" s="72"/>
      <c r="P14" s="111"/>
      <c r="Q14" s="87"/>
      <c r="R14" s="87"/>
      <c r="S14" s="87"/>
      <c r="T14" s="87"/>
      <c r="U14" s="173"/>
      <c r="V14" s="72"/>
      <c r="W14" s="111"/>
      <c r="X14" s="87">
        <v>30</v>
      </c>
      <c r="Y14" s="87"/>
      <c r="Z14" s="87"/>
      <c r="AA14" s="87"/>
      <c r="AB14" s="173" t="s">
        <v>25</v>
      </c>
      <c r="AC14" s="72">
        <v>1</v>
      </c>
      <c r="AD14" s="111"/>
      <c r="AE14" s="87"/>
      <c r="AF14" s="87"/>
      <c r="AG14" s="87"/>
      <c r="AH14" s="87"/>
      <c r="AI14" s="173"/>
      <c r="AJ14" s="72"/>
      <c r="AK14" s="111"/>
      <c r="AL14" s="87"/>
      <c r="AM14" s="87"/>
      <c r="AN14" s="87"/>
      <c r="AO14" s="87"/>
      <c r="AP14" s="173"/>
      <c r="AQ14" s="72"/>
      <c r="AR14" s="111"/>
      <c r="AS14" s="87"/>
      <c r="AT14" s="87"/>
      <c r="AU14" s="87"/>
      <c r="AV14" s="87"/>
      <c r="AW14" s="173"/>
      <c r="AX14" s="71"/>
    </row>
    <row r="15" spans="1:50" s="9" customFormat="1" ht="23.25">
      <c r="A15" s="222">
        <v>2</v>
      </c>
      <c r="B15" s="175" t="s">
        <v>228</v>
      </c>
      <c r="C15" s="253">
        <f t="shared" si="6"/>
        <v>120</v>
      </c>
      <c r="D15" s="176">
        <f t="shared" si="0"/>
        <v>0</v>
      </c>
      <c r="E15" s="150">
        <f t="shared" si="0"/>
        <v>120</v>
      </c>
      <c r="F15" s="150">
        <f t="shared" si="0"/>
        <v>0</v>
      </c>
      <c r="G15" s="150">
        <f t="shared" si="0"/>
        <v>0</v>
      </c>
      <c r="H15" s="177">
        <f t="shared" si="0"/>
        <v>0</v>
      </c>
      <c r="I15" s="55"/>
      <c r="J15" s="56"/>
      <c r="K15" s="56"/>
      <c r="L15" s="56"/>
      <c r="M15" s="57"/>
      <c r="N15" s="57"/>
      <c r="O15" s="54"/>
      <c r="P15" s="58"/>
      <c r="Q15" s="59"/>
      <c r="R15" s="59"/>
      <c r="S15" s="59"/>
      <c r="T15" s="59"/>
      <c r="U15" s="60"/>
      <c r="V15" s="54"/>
      <c r="W15" s="58"/>
      <c r="X15" s="59">
        <v>30</v>
      </c>
      <c r="Y15" s="59"/>
      <c r="Z15" s="59"/>
      <c r="AA15" s="59"/>
      <c r="AB15" s="60" t="s">
        <v>25</v>
      </c>
      <c r="AC15" s="102">
        <v>2</v>
      </c>
      <c r="AD15" s="58"/>
      <c r="AE15" s="59">
        <v>30</v>
      </c>
      <c r="AF15" s="59"/>
      <c r="AG15" s="59"/>
      <c r="AH15" s="59"/>
      <c r="AI15" s="60" t="s">
        <v>25</v>
      </c>
      <c r="AJ15" s="102">
        <v>2</v>
      </c>
      <c r="AK15" s="58"/>
      <c r="AL15" s="59">
        <v>30</v>
      </c>
      <c r="AM15" s="59"/>
      <c r="AN15" s="59"/>
      <c r="AO15" s="59"/>
      <c r="AP15" s="60" t="s">
        <v>25</v>
      </c>
      <c r="AQ15" s="102">
        <v>2</v>
      </c>
      <c r="AR15" s="58"/>
      <c r="AS15" s="59">
        <v>30</v>
      </c>
      <c r="AT15" s="59"/>
      <c r="AU15" s="59"/>
      <c r="AV15" s="59"/>
      <c r="AW15" s="148" t="s">
        <v>220</v>
      </c>
      <c r="AX15" s="178">
        <v>3</v>
      </c>
    </row>
    <row r="16" spans="1:50" s="9" customFormat="1" ht="23.25">
      <c r="A16" s="222">
        <v>3</v>
      </c>
      <c r="B16" s="151" t="s">
        <v>26</v>
      </c>
      <c r="C16" s="253">
        <f t="shared" si="6"/>
        <v>30</v>
      </c>
      <c r="D16" s="176">
        <f t="shared" si="0"/>
        <v>0</v>
      </c>
      <c r="E16" s="150">
        <f t="shared" si="0"/>
        <v>30</v>
      </c>
      <c r="F16" s="150">
        <f t="shared" si="0"/>
        <v>0</v>
      </c>
      <c r="G16" s="150">
        <f t="shared" si="0"/>
        <v>0</v>
      </c>
      <c r="H16" s="177">
        <f t="shared" si="0"/>
        <v>0</v>
      </c>
      <c r="I16" s="64"/>
      <c r="J16" s="56"/>
      <c r="K16" s="56"/>
      <c r="L16" s="56"/>
      <c r="M16" s="57"/>
      <c r="N16" s="57"/>
      <c r="O16" s="54"/>
      <c r="P16" s="64"/>
      <c r="Q16" s="56">
        <v>30</v>
      </c>
      <c r="R16" s="56"/>
      <c r="S16" s="56"/>
      <c r="T16" s="57"/>
      <c r="U16" s="57" t="s">
        <v>25</v>
      </c>
      <c r="V16" s="102">
        <v>2</v>
      </c>
      <c r="W16" s="58"/>
      <c r="X16" s="59"/>
      <c r="Y16" s="59"/>
      <c r="Z16" s="59"/>
      <c r="AA16" s="59"/>
      <c r="AB16" s="60"/>
      <c r="AC16" s="54"/>
      <c r="AD16" s="58"/>
      <c r="AE16" s="59"/>
      <c r="AF16" s="59"/>
      <c r="AG16" s="59"/>
      <c r="AH16" s="59"/>
      <c r="AI16" s="60"/>
      <c r="AJ16" s="54"/>
      <c r="AK16" s="58"/>
      <c r="AL16" s="59"/>
      <c r="AM16" s="59"/>
      <c r="AN16" s="59"/>
      <c r="AO16" s="59"/>
      <c r="AP16" s="60"/>
      <c r="AQ16" s="54"/>
      <c r="AR16" s="58"/>
      <c r="AS16" s="59"/>
      <c r="AT16" s="59"/>
      <c r="AU16" s="59"/>
      <c r="AV16" s="59"/>
      <c r="AW16" s="60"/>
      <c r="AX16" s="53"/>
    </row>
    <row r="17" spans="1:50" s="9" customFormat="1" ht="23.25">
      <c r="A17" s="222">
        <v>4</v>
      </c>
      <c r="B17" s="154" t="s">
        <v>27</v>
      </c>
      <c r="C17" s="253">
        <f t="shared" si="6"/>
        <v>15</v>
      </c>
      <c r="D17" s="176">
        <f t="shared" si="0"/>
        <v>15</v>
      </c>
      <c r="E17" s="150">
        <f t="shared" si="0"/>
        <v>0</v>
      </c>
      <c r="F17" s="150">
        <f t="shared" si="0"/>
        <v>0</v>
      </c>
      <c r="G17" s="150">
        <f t="shared" si="0"/>
        <v>0</v>
      </c>
      <c r="H17" s="177">
        <f t="shared" si="0"/>
        <v>0</v>
      </c>
      <c r="I17" s="55"/>
      <c r="J17" s="56"/>
      <c r="K17" s="56"/>
      <c r="L17" s="56"/>
      <c r="M17" s="57"/>
      <c r="N17" s="57"/>
      <c r="O17" s="54"/>
      <c r="P17" s="58"/>
      <c r="Q17" s="59"/>
      <c r="R17" s="59"/>
      <c r="S17" s="59"/>
      <c r="T17" s="59"/>
      <c r="U17" s="60"/>
      <c r="V17" s="54"/>
      <c r="W17" s="58">
        <v>15</v>
      </c>
      <c r="X17" s="59"/>
      <c r="Y17" s="59"/>
      <c r="Z17" s="59"/>
      <c r="AA17" s="59"/>
      <c r="AB17" s="60" t="s">
        <v>25</v>
      </c>
      <c r="AC17" s="54">
        <v>1</v>
      </c>
      <c r="AD17" s="58"/>
      <c r="AE17" s="59"/>
      <c r="AF17" s="59"/>
      <c r="AG17" s="59"/>
      <c r="AH17" s="59"/>
      <c r="AI17" s="60"/>
      <c r="AJ17" s="54"/>
      <c r="AK17" s="58"/>
      <c r="AL17" s="59"/>
      <c r="AM17" s="59"/>
      <c r="AN17" s="59"/>
      <c r="AO17" s="59"/>
      <c r="AP17" s="60"/>
      <c r="AQ17" s="54"/>
      <c r="AR17" s="58"/>
      <c r="AS17" s="59"/>
      <c r="AT17" s="59"/>
      <c r="AU17" s="59"/>
      <c r="AV17" s="59"/>
      <c r="AW17" s="60"/>
      <c r="AX17" s="53"/>
    </row>
    <row r="18" spans="1:50" s="9" customFormat="1" ht="23.25">
      <c r="A18" s="222">
        <v>5</v>
      </c>
      <c r="B18" s="175" t="s">
        <v>207</v>
      </c>
      <c r="C18" s="253">
        <f t="shared" si="6"/>
        <v>30</v>
      </c>
      <c r="D18" s="176">
        <f t="shared" si="0"/>
        <v>30</v>
      </c>
      <c r="E18" s="150">
        <f t="shared" si="0"/>
        <v>0</v>
      </c>
      <c r="F18" s="150">
        <f t="shared" si="0"/>
        <v>0</v>
      </c>
      <c r="G18" s="150">
        <f t="shared" si="0"/>
        <v>0</v>
      </c>
      <c r="H18" s="177">
        <f t="shared" si="0"/>
        <v>0</v>
      </c>
      <c r="I18" s="55">
        <v>30</v>
      </c>
      <c r="J18" s="56"/>
      <c r="K18" s="56"/>
      <c r="L18" s="56"/>
      <c r="M18" s="57"/>
      <c r="N18" s="57" t="s">
        <v>25</v>
      </c>
      <c r="O18" s="54">
        <v>2</v>
      </c>
      <c r="P18" s="58"/>
      <c r="Q18" s="59"/>
      <c r="R18" s="59"/>
      <c r="S18" s="59"/>
      <c r="T18" s="59"/>
      <c r="U18" s="60"/>
      <c r="V18" s="54"/>
      <c r="W18" s="58"/>
      <c r="X18" s="59"/>
      <c r="Y18" s="59"/>
      <c r="Z18" s="59"/>
      <c r="AA18" s="59"/>
      <c r="AB18" s="60"/>
      <c r="AC18" s="54"/>
      <c r="AD18" s="58"/>
      <c r="AE18" s="59"/>
      <c r="AF18" s="59"/>
      <c r="AG18" s="59"/>
      <c r="AH18" s="59"/>
      <c r="AI18" s="60"/>
      <c r="AJ18" s="54"/>
      <c r="AK18" s="58"/>
      <c r="AL18" s="59"/>
      <c r="AM18" s="59"/>
      <c r="AN18" s="59"/>
      <c r="AO18" s="59"/>
      <c r="AP18" s="60"/>
      <c r="AQ18" s="54"/>
      <c r="AR18" s="58"/>
      <c r="AS18" s="59"/>
      <c r="AT18" s="59"/>
      <c r="AU18" s="59"/>
      <c r="AV18" s="59"/>
      <c r="AW18" s="60"/>
      <c r="AX18" s="53"/>
    </row>
    <row r="19" spans="1:50" s="9" customFormat="1" ht="24" thickBot="1">
      <c r="A19" s="227">
        <v>6</v>
      </c>
      <c r="B19" s="180" t="s">
        <v>208</v>
      </c>
      <c r="C19" s="429">
        <f t="shared" si="6"/>
        <v>30</v>
      </c>
      <c r="D19" s="182">
        <f t="shared" si="0"/>
        <v>30</v>
      </c>
      <c r="E19" s="156">
        <f t="shared" si="0"/>
        <v>0</v>
      </c>
      <c r="F19" s="156">
        <f t="shared" si="0"/>
        <v>0</v>
      </c>
      <c r="G19" s="156">
        <f t="shared" si="0"/>
        <v>0</v>
      </c>
      <c r="H19" s="183">
        <f t="shared" si="0"/>
        <v>0</v>
      </c>
      <c r="I19" s="184">
        <v>30</v>
      </c>
      <c r="J19" s="185"/>
      <c r="K19" s="185"/>
      <c r="L19" s="185"/>
      <c r="M19" s="186"/>
      <c r="N19" s="186" t="s">
        <v>25</v>
      </c>
      <c r="O19" s="187">
        <v>2</v>
      </c>
      <c r="P19" s="188"/>
      <c r="Q19" s="189"/>
      <c r="R19" s="189"/>
      <c r="S19" s="189"/>
      <c r="T19" s="189"/>
      <c r="U19" s="190"/>
      <c r="V19" s="187"/>
      <c r="W19" s="188"/>
      <c r="X19" s="189"/>
      <c r="Y19" s="189"/>
      <c r="Z19" s="189"/>
      <c r="AA19" s="189"/>
      <c r="AB19" s="190"/>
      <c r="AC19" s="187"/>
      <c r="AD19" s="188"/>
      <c r="AE19" s="189"/>
      <c r="AF19" s="189"/>
      <c r="AG19" s="189"/>
      <c r="AH19" s="189"/>
      <c r="AI19" s="190"/>
      <c r="AJ19" s="187"/>
      <c r="AK19" s="188"/>
      <c r="AL19" s="189"/>
      <c r="AM19" s="189"/>
      <c r="AN19" s="189"/>
      <c r="AO19" s="189"/>
      <c r="AP19" s="190"/>
      <c r="AQ19" s="187"/>
      <c r="AR19" s="188"/>
      <c r="AS19" s="189"/>
      <c r="AT19" s="189"/>
      <c r="AU19" s="189"/>
      <c r="AV19" s="189"/>
      <c r="AW19" s="190"/>
      <c r="AX19" s="191"/>
    </row>
    <row r="20" spans="1:50" s="9" customFormat="1" ht="23.2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77"/>
      <c r="X20" s="77"/>
      <c r="Y20" s="77"/>
      <c r="Z20" s="77"/>
      <c r="AA20" s="77"/>
      <c r="AB20" s="77"/>
      <c r="AC20" s="192"/>
      <c r="AD20" s="77"/>
      <c r="AE20" s="77"/>
      <c r="AF20" s="77"/>
      <c r="AG20" s="77"/>
      <c r="AH20" s="77"/>
      <c r="AI20" s="77"/>
      <c r="AJ20" s="192"/>
      <c r="AK20" s="77"/>
      <c r="AL20" s="77"/>
      <c r="AM20" s="77"/>
      <c r="AN20" s="77"/>
      <c r="AO20" s="77"/>
      <c r="AP20" s="77"/>
      <c r="AQ20" s="192"/>
      <c r="AR20" s="77"/>
      <c r="AS20" s="77"/>
      <c r="AT20" s="77"/>
      <c r="AU20" s="77"/>
      <c r="AV20" s="77"/>
      <c r="AW20" s="77"/>
      <c r="AX20" s="192"/>
    </row>
    <row r="21" spans="1:50" s="9" customFormat="1" ht="23.25">
      <c r="A21" s="67"/>
      <c r="B21" s="150" t="s">
        <v>28</v>
      </c>
      <c r="C21" s="193">
        <v>4</v>
      </c>
      <c r="D21" s="194"/>
      <c r="E21" s="195"/>
      <c r="F21" s="195">
        <v>4</v>
      </c>
      <c r="G21" s="195"/>
      <c r="H21" s="196"/>
      <c r="I21" s="194"/>
      <c r="J21" s="195"/>
      <c r="K21" s="195"/>
      <c r="L21" s="195">
        <v>4</v>
      </c>
      <c r="M21" s="195"/>
      <c r="N21" s="196"/>
      <c r="O21" s="194" t="s">
        <v>72</v>
      </c>
      <c r="P21" s="197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9"/>
      <c r="AL21" s="199"/>
      <c r="AM21" s="199"/>
      <c r="AN21" s="199"/>
      <c r="AO21" s="199"/>
      <c r="AP21" s="199"/>
      <c r="AQ21" s="200"/>
      <c r="AR21" s="199"/>
      <c r="AS21" s="199"/>
      <c r="AT21" s="199"/>
      <c r="AU21" s="199"/>
      <c r="AV21" s="199"/>
      <c r="AW21" s="199"/>
      <c r="AX21" s="201"/>
    </row>
    <row r="22" spans="1:50" s="9" customFormat="1" ht="23.25">
      <c r="A22" s="67"/>
      <c r="B22" s="150" t="s">
        <v>29</v>
      </c>
      <c r="C22" s="193">
        <v>4</v>
      </c>
      <c r="D22" s="194"/>
      <c r="E22" s="195"/>
      <c r="F22" s="195">
        <v>4</v>
      </c>
      <c r="G22" s="195"/>
      <c r="H22" s="196"/>
      <c r="I22" s="194"/>
      <c r="J22" s="195"/>
      <c r="K22" s="195"/>
      <c r="L22" s="195">
        <v>4</v>
      </c>
      <c r="M22" s="195"/>
      <c r="N22" s="196"/>
      <c r="O22" s="193" t="s">
        <v>72</v>
      </c>
      <c r="P22" s="194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202"/>
      <c r="AL22" s="202"/>
      <c r="AM22" s="202"/>
      <c r="AN22" s="202"/>
      <c r="AO22" s="202"/>
      <c r="AP22" s="202"/>
      <c r="AQ22" s="203"/>
      <c r="AR22" s="202"/>
      <c r="AS22" s="202"/>
      <c r="AT22" s="202"/>
      <c r="AU22" s="202"/>
      <c r="AV22" s="202"/>
      <c r="AW22" s="202"/>
      <c r="AX22" s="176"/>
    </row>
    <row r="23" spans="1:90" s="69" customFormat="1" ht="23.25" thickBot="1">
      <c r="A23" s="65"/>
      <c r="B23" s="192"/>
      <c r="C23" s="37"/>
      <c r="D23" s="37"/>
      <c r="E23" s="210"/>
      <c r="F23" s="210"/>
      <c r="G23" s="210"/>
      <c r="H23" s="210"/>
      <c r="I23" s="211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110"/>
      <c r="AC23" s="158"/>
      <c r="AD23" s="158"/>
      <c r="AE23" s="158"/>
      <c r="AF23" s="68"/>
      <c r="AG23" s="68"/>
      <c r="AH23" s="68"/>
      <c r="AI23" s="67"/>
      <c r="AJ23" s="67"/>
      <c r="AK23" s="67"/>
      <c r="AL23" s="67"/>
      <c r="AM23" s="67"/>
      <c r="AN23" s="67"/>
      <c r="AO23" s="68"/>
      <c r="AP23" s="67"/>
      <c r="AQ23" s="67"/>
      <c r="AR23" s="67"/>
      <c r="AS23" s="67"/>
      <c r="AT23" s="67"/>
      <c r="AU23" s="67"/>
      <c r="AV23" s="68"/>
      <c r="AW23" s="65"/>
      <c r="AX23" s="65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</row>
    <row r="24" spans="1:50" s="9" customFormat="1" ht="25.5" customHeight="1" thickBot="1">
      <c r="A24" s="213" t="s">
        <v>30</v>
      </c>
      <c r="B24" s="214" t="s">
        <v>31</v>
      </c>
      <c r="C24" s="161">
        <f>SUM(C25:C34)</f>
        <v>300</v>
      </c>
      <c r="D24" s="215">
        <f aca="true" t="shared" si="7" ref="D24:H34">I24+P24+W24+AD24+AK24+AR24</f>
        <v>135</v>
      </c>
      <c r="E24" s="216">
        <f t="shared" si="7"/>
        <v>165</v>
      </c>
      <c r="F24" s="216">
        <f t="shared" si="7"/>
        <v>0</v>
      </c>
      <c r="G24" s="216">
        <f t="shared" si="7"/>
        <v>0</v>
      </c>
      <c r="H24" s="217">
        <f t="shared" si="7"/>
        <v>0</v>
      </c>
      <c r="I24" s="165">
        <f>SUM(I25:I34)</f>
        <v>75</v>
      </c>
      <c r="J24" s="165">
        <f>SUM(J25:J34)</f>
        <v>75</v>
      </c>
      <c r="K24" s="165">
        <f>SUM(K25:K34)</f>
        <v>0</v>
      </c>
      <c r="L24" s="165">
        <f>SUM(L25:L34)</f>
        <v>0</v>
      </c>
      <c r="M24" s="165">
        <f>SUM(M25:M34)</f>
        <v>0</v>
      </c>
      <c r="N24" s="159">
        <f>COUNTIF(N25:N34,"E")</f>
        <v>0</v>
      </c>
      <c r="O24" s="159">
        <f aca="true" t="shared" si="8" ref="O24:T24">SUM(O25:O34)</f>
        <v>14</v>
      </c>
      <c r="P24" s="159">
        <f t="shared" si="8"/>
        <v>30</v>
      </c>
      <c r="Q24" s="159">
        <f t="shared" si="8"/>
        <v>60</v>
      </c>
      <c r="R24" s="159">
        <f t="shared" si="8"/>
        <v>0</v>
      </c>
      <c r="S24" s="159">
        <f t="shared" si="8"/>
        <v>0</v>
      </c>
      <c r="T24" s="159">
        <f t="shared" si="8"/>
        <v>0</v>
      </c>
      <c r="U24" s="159">
        <f>COUNTIF(U25:U34,"E")</f>
        <v>0</v>
      </c>
      <c r="V24" s="159">
        <f aca="true" t="shared" si="9" ref="V24:AA24">SUM(V25:V34)</f>
        <v>7</v>
      </c>
      <c r="W24" s="159">
        <f t="shared" si="9"/>
        <v>30</v>
      </c>
      <c r="X24" s="159">
        <f t="shared" si="9"/>
        <v>30</v>
      </c>
      <c r="Y24" s="159">
        <f t="shared" si="9"/>
        <v>0</v>
      </c>
      <c r="Z24" s="159">
        <f t="shared" si="9"/>
        <v>0</v>
      </c>
      <c r="AA24" s="159">
        <f t="shared" si="9"/>
        <v>0</v>
      </c>
      <c r="AB24" s="159">
        <f>COUNTIF(AB25:AB34,"E")</f>
        <v>0</v>
      </c>
      <c r="AC24" s="159">
        <f aca="true" t="shared" si="10" ref="AC24:AH24">SUM(AC25:AC34)</f>
        <v>4</v>
      </c>
      <c r="AD24" s="159">
        <f t="shared" si="10"/>
        <v>0</v>
      </c>
      <c r="AE24" s="159">
        <f t="shared" si="10"/>
        <v>0</v>
      </c>
      <c r="AF24" s="159">
        <f t="shared" si="10"/>
        <v>0</v>
      </c>
      <c r="AG24" s="159">
        <f t="shared" si="10"/>
        <v>0</v>
      </c>
      <c r="AH24" s="159">
        <f t="shared" si="10"/>
        <v>0</v>
      </c>
      <c r="AI24" s="159">
        <f>COUNTIF(AI25:AI34,"E")</f>
        <v>0</v>
      </c>
      <c r="AJ24" s="159">
        <f aca="true" t="shared" si="11" ref="AJ24:AO24">SUM(AJ25:AJ34)</f>
        <v>0</v>
      </c>
      <c r="AK24" s="159">
        <f t="shared" si="11"/>
        <v>0</v>
      </c>
      <c r="AL24" s="159">
        <f t="shared" si="11"/>
        <v>0</v>
      </c>
      <c r="AM24" s="159">
        <f t="shared" si="11"/>
        <v>0</v>
      </c>
      <c r="AN24" s="159">
        <f t="shared" si="11"/>
        <v>0</v>
      </c>
      <c r="AO24" s="159">
        <f t="shared" si="11"/>
        <v>0</v>
      </c>
      <c r="AP24" s="159">
        <f>COUNTIF(AP25:AP34,"E")</f>
        <v>0</v>
      </c>
      <c r="AQ24" s="159">
        <f aca="true" t="shared" si="12" ref="AQ24:AV24">SUM(AQ25:AQ34)</f>
        <v>0</v>
      </c>
      <c r="AR24" s="159">
        <f t="shared" si="12"/>
        <v>0</v>
      </c>
      <c r="AS24" s="159">
        <f t="shared" si="12"/>
        <v>0</v>
      </c>
      <c r="AT24" s="159">
        <f t="shared" si="12"/>
        <v>0</v>
      </c>
      <c r="AU24" s="159">
        <f t="shared" si="12"/>
        <v>0</v>
      </c>
      <c r="AV24" s="159">
        <f t="shared" si="12"/>
        <v>0</v>
      </c>
      <c r="AW24" s="159">
        <f>COUNTIF(AW25:AW34,"E")</f>
        <v>0</v>
      </c>
      <c r="AX24" s="159">
        <f>SUM(AX25:AX34)</f>
        <v>0</v>
      </c>
    </row>
    <row r="25" spans="1:50" s="9" customFormat="1" ht="23.25">
      <c r="A25" s="218">
        <v>1</v>
      </c>
      <c r="B25" s="219" t="s">
        <v>73</v>
      </c>
      <c r="C25" s="259">
        <f>SUM(D25:H25)</f>
        <v>30</v>
      </c>
      <c r="D25" s="176">
        <f t="shared" si="7"/>
        <v>15</v>
      </c>
      <c r="E25" s="150">
        <f t="shared" si="7"/>
        <v>15</v>
      </c>
      <c r="F25" s="150">
        <f t="shared" si="7"/>
        <v>0</v>
      </c>
      <c r="G25" s="150">
        <f t="shared" si="7"/>
        <v>0</v>
      </c>
      <c r="H25" s="177">
        <f t="shared" si="7"/>
        <v>0</v>
      </c>
      <c r="I25" s="73">
        <v>15</v>
      </c>
      <c r="J25" s="74">
        <v>15</v>
      </c>
      <c r="K25" s="74"/>
      <c r="L25" s="74"/>
      <c r="M25" s="74"/>
      <c r="N25" s="220" t="s">
        <v>25</v>
      </c>
      <c r="O25" s="221">
        <v>2</v>
      </c>
      <c r="P25" s="75"/>
      <c r="Q25" s="76"/>
      <c r="R25" s="76"/>
      <c r="S25" s="76"/>
      <c r="T25" s="76"/>
      <c r="U25" s="77"/>
      <c r="V25" s="78"/>
      <c r="W25" s="75"/>
      <c r="X25" s="76"/>
      <c r="Y25" s="76"/>
      <c r="Z25" s="76"/>
      <c r="AA25" s="76"/>
      <c r="AB25" s="77"/>
      <c r="AC25" s="104"/>
      <c r="AD25" s="75"/>
      <c r="AE25" s="76"/>
      <c r="AF25" s="76"/>
      <c r="AG25" s="76"/>
      <c r="AH25" s="76"/>
      <c r="AI25" s="77"/>
      <c r="AJ25" s="78"/>
      <c r="AK25" s="75"/>
      <c r="AL25" s="76"/>
      <c r="AM25" s="76"/>
      <c r="AN25" s="76"/>
      <c r="AO25" s="76"/>
      <c r="AP25" s="77"/>
      <c r="AQ25" s="78"/>
      <c r="AR25" s="75"/>
      <c r="AS25" s="76"/>
      <c r="AT25" s="76"/>
      <c r="AU25" s="76"/>
      <c r="AV25" s="76"/>
      <c r="AW25" s="77"/>
      <c r="AX25" s="62"/>
    </row>
    <row r="26" spans="1:50" s="9" customFormat="1" ht="23.25">
      <c r="A26" s="222">
        <v>2</v>
      </c>
      <c r="B26" s="175" t="s">
        <v>74</v>
      </c>
      <c r="C26" s="253">
        <f aca="true" t="shared" si="13" ref="C26:C34">SUM(D26:H26)</f>
        <v>30</v>
      </c>
      <c r="D26" s="176">
        <f t="shared" si="7"/>
        <v>15</v>
      </c>
      <c r="E26" s="150">
        <f t="shared" si="7"/>
        <v>15</v>
      </c>
      <c r="F26" s="150">
        <f t="shared" si="7"/>
        <v>0</v>
      </c>
      <c r="G26" s="150">
        <f t="shared" si="7"/>
        <v>0</v>
      </c>
      <c r="H26" s="177">
        <f t="shared" si="7"/>
        <v>0</v>
      </c>
      <c r="I26" s="55">
        <v>15</v>
      </c>
      <c r="J26" s="56">
        <v>15</v>
      </c>
      <c r="K26" s="56"/>
      <c r="L26" s="56"/>
      <c r="M26" s="56"/>
      <c r="N26" s="79" t="s">
        <v>25</v>
      </c>
      <c r="O26" s="80">
        <v>3</v>
      </c>
      <c r="P26" s="81"/>
      <c r="Q26" s="56"/>
      <c r="R26" s="56"/>
      <c r="S26" s="56"/>
      <c r="T26" s="56"/>
      <c r="U26" s="82"/>
      <c r="V26" s="83"/>
      <c r="W26" s="81"/>
      <c r="X26" s="56"/>
      <c r="Y26" s="56"/>
      <c r="Z26" s="56"/>
      <c r="AA26" s="56"/>
      <c r="AB26" s="82"/>
      <c r="AC26" s="83"/>
      <c r="AD26" s="81"/>
      <c r="AE26" s="56"/>
      <c r="AF26" s="56"/>
      <c r="AG26" s="56"/>
      <c r="AH26" s="56"/>
      <c r="AI26" s="82"/>
      <c r="AJ26" s="83"/>
      <c r="AK26" s="81"/>
      <c r="AL26" s="56"/>
      <c r="AM26" s="56"/>
      <c r="AN26" s="56"/>
      <c r="AO26" s="56"/>
      <c r="AP26" s="82"/>
      <c r="AQ26" s="83"/>
      <c r="AR26" s="81"/>
      <c r="AS26" s="56"/>
      <c r="AT26" s="56"/>
      <c r="AU26" s="56"/>
      <c r="AV26" s="56"/>
      <c r="AW26" s="82"/>
      <c r="AX26" s="178"/>
    </row>
    <row r="27" spans="1:50" s="9" customFormat="1" ht="23.25">
      <c r="A27" s="222">
        <v>3</v>
      </c>
      <c r="B27" s="223" t="s">
        <v>75</v>
      </c>
      <c r="C27" s="253">
        <f t="shared" si="13"/>
        <v>30</v>
      </c>
      <c r="D27" s="176">
        <f t="shared" si="7"/>
        <v>15</v>
      </c>
      <c r="E27" s="150">
        <f t="shared" si="7"/>
        <v>15</v>
      </c>
      <c r="F27" s="150">
        <f t="shared" si="7"/>
        <v>0</v>
      </c>
      <c r="G27" s="150">
        <f t="shared" si="7"/>
        <v>0</v>
      </c>
      <c r="H27" s="177">
        <f t="shared" si="7"/>
        <v>0</v>
      </c>
      <c r="I27" s="55"/>
      <c r="J27" s="56"/>
      <c r="K27" s="56"/>
      <c r="L27" s="56"/>
      <c r="M27" s="56"/>
      <c r="N27" s="79"/>
      <c r="O27" s="80"/>
      <c r="P27" s="84"/>
      <c r="Q27" s="59"/>
      <c r="R27" s="59"/>
      <c r="S27" s="59"/>
      <c r="T27" s="59"/>
      <c r="U27" s="85"/>
      <c r="V27" s="61"/>
      <c r="W27" s="84">
        <v>15</v>
      </c>
      <c r="X27" s="59">
        <v>15</v>
      </c>
      <c r="Y27" s="59"/>
      <c r="Z27" s="59"/>
      <c r="AA27" s="59"/>
      <c r="AB27" s="85" t="s">
        <v>25</v>
      </c>
      <c r="AC27" s="83">
        <v>2</v>
      </c>
      <c r="AD27" s="84"/>
      <c r="AE27" s="59"/>
      <c r="AF27" s="59"/>
      <c r="AG27" s="59"/>
      <c r="AH27" s="59"/>
      <c r="AI27" s="85"/>
      <c r="AJ27" s="61"/>
      <c r="AK27" s="84"/>
      <c r="AL27" s="59"/>
      <c r="AM27" s="59"/>
      <c r="AN27" s="59"/>
      <c r="AO27" s="59"/>
      <c r="AP27" s="85"/>
      <c r="AQ27" s="61"/>
      <c r="AR27" s="84"/>
      <c r="AS27" s="59"/>
      <c r="AT27" s="59"/>
      <c r="AU27" s="59"/>
      <c r="AV27" s="59"/>
      <c r="AW27" s="85"/>
      <c r="AX27" s="53"/>
    </row>
    <row r="28" spans="1:50" s="9" customFormat="1" ht="23.25">
      <c r="A28" s="222">
        <v>4</v>
      </c>
      <c r="B28" s="223" t="s">
        <v>76</v>
      </c>
      <c r="C28" s="253">
        <f t="shared" si="13"/>
        <v>30</v>
      </c>
      <c r="D28" s="176">
        <f t="shared" si="7"/>
        <v>15</v>
      </c>
      <c r="E28" s="150">
        <f t="shared" si="7"/>
        <v>15</v>
      </c>
      <c r="F28" s="150">
        <f t="shared" si="7"/>
        <v>0</v>
      </c>
      <c r="G28" s="150">
        <f t="shared" si="7"/>
        <v>0</v>
      </c>
      <c r="H28" s="177">
        <f t="shared" si="7"/>
        <v>0</v>
      </c>
      <c r="I28" s="55">
        <v>15</v>
      </c>
      <c r="J28" s="74">
        <v>15</v>
      </c>
      <c r="K28" s="56"/>
      <c r="L28" s="56"/>
      <c r="M28" s="56"/>
      <c r="N28" s="79" t="s">
        <v>25</v>
      </c>
      <c r="O28" s="80">
        <v>4</v>
      </c>
      <c r="P28" s="81"/>
      <c r="Q28" s="56"/>
      <c r="R28" s="56"/>
      <c r="S28" s="59"/>
      <c r="T28" s="59"/>
      <c r="U28" s="85"/>
      <c r="V28" s="83"/>
      <c r="W28" s="84"/>
      <c r="X28" s="59"/>
      <c r="Y28" s="59"/>
      <c r="Z28" s="59"/>
      <c r="AA28" s="59"/>
      <c r="AB28" s="85"/>
      <c r="AC28" s="102"/>
      <c r="AD28" s="84"/>
      <c r="AE28" s="59"/>
      <c r="AF28" s="59"/>
      <c r="AG28" s="59"/>
      <c r="AH28" s="59"/>
      <c r="AI28" s="85"/>
      <c r="AJ28" s="61"/>
      <c r="AK28" s="84"/>
      <c r="AL28" s="59"/>
      <c r="AM28" s="59"/>
      <c r="AN28" s="59"/>
      <c r="AO28" s="59"/>
      <c r="AP28" s="85"/>
      <c r="AQ28" s="61"/>
      <c r="AR28" s="84"/>
      <c r="AS28" s="59"/>
      <c r="AT28" s="59"/>
      <c r="AU28" s="59"/>
      <c r="AV28" s="59"/>
      <c r="AW28" s="85"/>
      <c r="AX28" s="53"/>
    </row>
    <row r="29" spans="1:50" s="9" customFormat="1" ht="23.25">
      <c r="A29" s="222">
        <v>5</v>
      </c>
      <c r="B29" s="175" t="s">
        <v>167</v>
      </c>
      <c r="C29" s="253">
        <f t="shared" si="13"/>
        <v>30</v>
      </c>
      <c r="D29" s="176">
        <f t="shared" si="7"/>
        <v>15</v>
      </c>
      <c r="E29" s="150">
        <f t="shared" si="7"/>
        <v>15</v>
      </c>
      <c r="F29" s="150">
        <f t="shared" si="7"/>
        <v>0</v>
      </c>
      <c r="G29" s="150">
        <f t="shared" si="7"/>
        <v>0</v>
      </c>
      <c r="H29" s="177">
        <f t="shared" si="7"/>
        <v>0</v>
      </c>
      <c r="I29" s="55">
        <v>15</v>
      </c>
      <c r="J29" s="56">
        <v>15</v>
      </c>
      <c r="K29" s="56"/>
      <c r="L29" s="56"/>
      <c r="M29" s="56"/>
      <c r="N29" s="79" t="s">
        <v>25</v>
      </c>
      <c r="O29" s="80">
        <v>2</v>
      </c>
      <c r="P29" s="86"/>
      <c r="Q29" s="87"/>
      <c r="R29" s="87"/>
      <c r="S29" s="87"/>
      <c r="T29" s="87"/>
      <c r="U29" s="88"/>
      <c r="V29" s="61"/>
      <c r="W29" s="86"/>
      <c r="X29" s="87"/>
      <c r="Y29" s="87"/>
      <c r="Z29" s="87"/>
      <c r="AA29" s="87"/>
      <c r="AB29" s="88"/>
      <c r="AC29" s="61"/>
      <c r="AD29" s="86"/>
      <c r="AE29" s="87"/>
      <c r="AF29" s="87"/>
      <c r="AG29" s="87"/>
      <c r="AH29" s="87"/>
      <c r="AI29" s="88"/>
      <c r="AJ29" s="61"/>
      <c r="AK29" s="86"/>
      <c r="AL29" s="87"/>
      <c r="AM29" s="87"/>
      <c r="AN29" s="87"/>
      <c r="AO29" s="87"/>
      <c r="AP29" s="88"/>
      <c r="AQ29" s="61"/>
      <c r="AR29" s="86"/>
      <c r="AS29" s="87"/>
      <c r="AT29" s="87"/>
      <c r="AU29" s="87"/>
      <c r="AV29" s="87"/>
      <c r="AW29" s="88"/>
      <c r="AX29" s="53"/>
    </row>
    <row r="30" spans="1:50" s="9" customFormat="1" ht="23.25">
      <c r="A30" s="222">
        <v>6</v>
      </c>
      <c r="B30" s="175" t="s">
        <v>53</v>
      </c>
      <c r="C30" s="253">
        <f t="shared" si="13"/>
        <v>30</v>
      </c>
      <c r="D30" s="176">
        <f t="shared" si="7"/>
        <v>15</v>
      </c>
      <c r="E30" s="150">
        <f t="shared" si="7"/>
        <v>15</v>
      </c>
      <c r="F30" s="150">
        <f t="shared" si="7"/>
        <v>0</v>
      </c>
      <c r="G30" s="150">
        <f t="shared" si="7"/>
        <v>0</v>
      </c>
      <c r="H30" s="177">
        <f t="shared" si="7"/>
        <v>0</v>
      </c>
      <c r="I30" s="55">
        <v>15</v>
      </c>
      <c r="J30" s="56">
        <v>15</v>
      </c>
      <c r="K30" s="56"/>
      <c r="L30" s="56"/>
      <c r="M30" s="56"/>
      <c r="N30" s="79" t="s">
        <v>25</v>
      </c>
      <c r="O30" s="80">
        <v>3</v>
      </c>
      <c r="P30" s="86"/>
      <c r="Q30" s="87"/>
      <c r="R30" s="87"/>
      <c r="S30" s="87"/>
      <c r="T30" s="87"/>
      <c r="U30" s="88"/>
      <c r="V30" s="61"/>
      <c r="W30" s="86"/>
      <c r="X30" s="87"/>
      <c r="Y30" s="87"/>
      <c r="Z30" s="87"/>
      <c r="AA30" s="87"/>
      <c r="AB30" s="88"/>
      <c r="AC30" s="61"/>
      <c r="AD30" s="86"/>
      <c r="AE30" s="87"/>
      <c r="AF30" s="87"/>
      <c r="AG30" s="87"/>
      <c r="AH30" s="87"/>
      <c r="AI30" s="88"/>
      <c r="AJ30" s="61"/>
      <c r="AK30" s="86"/>
      <c r="AL30" s="87"/>
      <c r="AM30" s="87"/>
      <c r="AN30" s="87"/>
      <c r="AO30" s="87"/>
      <c r="AP30" s="88"/>
      <c r="AQ30" s="61"/>
      <c r="AR30" s="86"/>
      <c r="AS30" s="87"/>
      <c r="AT30" s="87"/>
      <c r="AU30" s="87"/>
      <c r="AV30" s="87"/>
      <c r="AW30" s="88"/>
      <c r="AX30" s="53"/>
    </row>
    <row r="31" spans="1:50" s="9" customFormat="1" ht="23.25">
      <c r="A31" s="222">
        <v>7</v>
      </c>
      <c r="B31" s="224" t="s">
        <v>55</v>
      </c>
      <c r="C31" s="253">
        <f t="shared" si="13"/>
        <v>30</v>
      </c>
      <c r="D31" s="176">
        <f t="shared" si="7"/>
        <v>15</v>
      </c>
      <c r="E31" s="150">
        <f t="shared" si="7"/>
        <v>15</v>
      </c>
      <c r="F31" s="150">
        <f t="shared" si="7"/>
        <v>0</v>
      </c>
      <c r="G31" s="150">
        <f t="shared" si="7"/>
        <v>0</v>
      </c>
      <c r="H31" s="177">
        <f t="shared" si="7"/>
        <v>0</v>
      </c>
      <c r="I31" s="64"/>
      <c r="J31" s="89"/>
      <c r="K31" s="89"/>
      <c r="L31" s="56"/>
      <c r="M31" s="56"/>
      <c r="N31" s="79"/>
      <c r="O31" s="80"/>
      <c r="P31" s="86">
        <v>15</v>
      </c>
      <c r="Q31" s="87">
        <v>15</v>
      </c>
      <c r="R31" s="87"/>
      <c r="S31" s="87"/>
      <c r="T31" s="87"/>
      <c r="U31" s="88" t="s">
        <v>25</v>
      </c>
      <c r="V31" s="61">
        <v>3</v>
      </c>
      <c r="W31" s="86"/>
      <c r="X31" s="87"/>
      <c r="Y31" s="87"/>
      <c r="Z31" s="87"/>
      <c r="AA31" s="87"/>
      <c r="AB31" s="88"/>
      <c r="AC31" s="61"/>
      <c r="AD31" s="86"/>
      <c r="AE31" s="87"/>
      <c r="AF31" s="87"/>
      <c r="AG31" s="87"/>
      <c r="AH31" s="87"/>
      <c r="AI31" s="88"/>
      <c r="AJ31" s="61"/>
      <c r="AK31" s="86"/>
      <c r="AL31" s="87"/>
      <c r="AM31" s="87"/>
      <c r="AN31" s="87"/>
      <c r="AO31" s="87"/>
      <c r="AP31" s="88"/>
      <c r="AQ31" s="61"/>
      <c r="AR31" s="86"/>
      <c r="AS31" s="87"/>
      <c r="AT31" s="87"/>
      <c r="AU31" s="87"/>
      <c r="AV31" s="87"/>
      <c r="AW31" s="88"/>
      <c r="AX31" s="53"/>
    </row>
    <row r="32" spans="1:50" s="9" customFormat="1" ht="23.25">
      <c r="A32" s="222">
        <v>8</v>
      </c>
      <c r="B32" s="175" t="s">
        <v>54</v>
      </c>
      <c r="C32" s="253">
        <f t="shared" si="13"/>
        <v>30</v>
      </c>
      <c r="D32" s="176">
        <f t="shared" si="7"/>
        <v>0</v>
      </c>
      <c r="E32" s="150">
        <f t="shared" si="7"/>
        <v>30</v>
      </c>
      <c r="F32" s="150">
        <f t="shared" si="7"/>
        <v>0</v>
      </c>
      <c r="G32" s="150">
        <f t="shared" si="7"/>
        <v>0</v>
      </c>
      <c r="H32" s="177">
        <f t="shared" si="7"/>
        <v>0</v>
      </c>
      <c r="I32" s="55"/>
      <c r="J32" s="56"/>
      <c r="K32" s="56"/>
      <c r="L32" s="89"/>
      <c r="M32" s="89"/>
      <c r="N32" s="90"/>
      <c r="O32" s="225"/>
      <c r="P32" s="84"/>
      <c r="Q32" s="59">
        <v>30</v>
      </c>
      <c r="R32" s="59"/>
      <c r="S32" s="59"/>
      <c r="T32" s="59"/>
      <c r="U32" s="92" t="s">
        <v>25</v>
      </c>
      <c r="V32" s="93">
        <v>2</v>
      </c>
      <c r="W32" s="84"/>
      <c r="X32" s="59"/>
      <c r="Y32" s="59"/>
      <c r="Z32" s="59"/>
      <c r="AA32" s="59"/>
      <c r="AB32" s="92"/>
      <c r="AC32" s="93"/>
      <c r="AD32" s="84"/>
      <c r="AE32" s="59"/>
      <c r="AF32" s="59"/>
      <c r="AG32" s="59"/>
      <c r="AH32" s="59"/>
      <c r="AI32" s="92"/>
      <c r="AJ32" s="93"/>
      <c r="AK32" s="84"/>
      <c r="AL32" s="59"/>
      <c r="AM32" s="59"/>
      <c r="AN32" s="59"/>
      <c r="AO32" s="59"/>
      <c r="AP32" s="92"/>
      <c r="AQ32" s="93"/>
      <c r="AR32" s="84"/>
      <c r="AS32" s="59"/>
      <c r="AT32" s="59"/>
      <c r="AU32" s="59"/>
      <c r="AV32" s="59"/>
      <c r="AW32" s="92"/>
      <c r="AX32" s="226"/>
    </row>
    <row r="33" spans="1:50" s="9" customFormat="1" ht="23.25">
      <c r="A33" s="222">
        <v>9</v>
      </c>
      <c r="B33" s="175" t="s">
        <v>56</v>
      </c>
      <c r="C33" s="253">
        <f t="shared" si="13"/>
        <v>30</v>
      </c>
      <c r="D33" s="176">
        <f t="shared" si="7"/>
        <v>15</v>
      </c>
      <c r="E33" s="150">
        <f t="shared" si="7"/>
        <v>15</v>
      </c>
      <c r="F33" s="150">
        <f t="shared" si="7"/>
        <v>0</v>
      </c>
      <c r="G33" s="150">
        <f t="shared" si="7"/>
        <v>0</v>
      </c>
      <c r="H33" s="177">
        <f t="shared" si="7"/>
        <v>0</v>
      </c>
      <c r="I33" s="55"/>
      <c r="J33" s="56"/>
      <c r="K33" s="94"/>
      <c r="L33" s="89"/>
      <c r="M33" s="89"/>
      <c r="N33" s="90"/>
      <c r="O33" s="91"/>
      <c r="P33" s="84">
        <v>15</v>
      </c>
      <c r="Q33" s="59">
        <v>15</v>
      </c>
      <c r="R33" s="59"/>
      <c r="S33" s="59"/>
      <c r="T33" s="59"/>
      <c r="U33" s="92" t="s">
        <v>25</v>
      </c>
      <c r="V33" s="93">
        <v>2</v>
      </c>
      <c r="W33" s="84"/>
      <c r="X33" s="59"/>
      <c r="Y33" s="59"/>
      <c r="Z33" s="59"/>
      <c r="AA33" s="59"/>
      <c r="AB33" s="92"/>
      <c r="AC33" s="93"/>
      <c r="AD33" s="84"/>
      <c r="AE33" s="59"/>
      <c r="AF33" s="59"/>
      <c r="AG33" s="59"/>
      <c r="AH33" s="59"/>
      <c r="AI33" s="92"/>
      <c r="AJ33" s="93"/>
      <c r="AK33" s="84"/>
      <c r="AL33" s="59"/>
      <c r="AM33" s="59"/>
      <c r="AN33" s="59"/>
      <c r="AO33" s="59"/>
      <c r="AP33" s="92"/>
      <c r="AQ33" s="93"/>
      <c r="AR33" s="84"/>
      <c r="AS33" s="59"/>
      <c r="AT33" s="59"/>
      <c r="AU33" s="59"/>
      <c r="AV33" s="59"/>
      <c r="AW33" s="92"/>
      <c r="AX33" s="226"/>
    </row>
    <row r="34" spans="1:50" s="9" customFormat="1" ht="24" thickBot="1">
      <c r="A34" s="227">
        <v>10</v>
      </c>
      <c r="B34" s="180" t="s">
        <v>64</v>
      </c>
      <c r="C34" s="429">
        <f t="shared" si="13"/>
        <v>30</v>
      </c>
      <c r="D34" s="182">
        <f t="shared" si="7"/>
        <v>15</v>
      </c>
      <c r="E34" s="156">
        <f t="shared" si="7"/>
        <v>15</v>
      </c>
      <c r="F34" s="156">
        <f t="shared" si="7"/>
        <v>0</v>
      </c>
      <c r="G34" s="156">
        <f t="shared" si="7"/>
        <v>0</v>
      </c>
      <c r="H34" s="183">
        <f t="shared" si="7"/>
        <v>0</v>
      </c>
      <c r="I34" s="228"/>
      <c r="J34" s="229"/>
      <c r="K34" s="185"/>
      <c r="L34" s="185"/>
      <c r="M34" s="185"/>
      <c r="N34" s="230"/>
      <c r="O34" s="231"/>
      <c r="P34" s="232"/>
      <c r="Q34" s="189"/>
      <c r="R34" s="189"/>
      <c r="S34" s="189"/>
      <c r="T34" s="189"/>
      <c r="U34" s="233"/>
      <c r="V34" s="234"/>
      <c r="W34" s="232">
        <v>15</v>
      </c>
      <c r="X34" s="189">
        <v>15</v>
      </c>
      <c r="Y34" s="189"/>
      <c r="Z34" s="189"/>
      <c r="AA34" s="189"/>
      <c r="AB34" s="233" t="s">
        <v>25</v>
      </c>
      <c r="AC34" s="234">
        <v>2</v>
      </c>
      <c r="AD34" s="232"/>
      <c r="AE34" s="189"/>
      <c r="AF34" s="189"/>
      <c r="AG34" s="189"/>
      <c r="AH34" s="189"/>
      <c r="AI34" s="233"/>
      <c r="AJ34" s="234"/>
      <c r="AK34" s="232"/>
      <c r="AL34" s="189"/>
      <c r="AM34" s="189"/>
      <c r="AN34" s="189"/>
      <c r="AO34" s="189"/>
      <c r="AP34" s="233"/>
      <c r="AQ34" s="234"/>
      <c r="AR34" s="232"/>
      <c r="AS34" s="189"/>
      <c r="AT34" s="189"/>
      <c r="AU34" s="189"/>
      <c r="AV34" s="189"/>
      <c r="AW34" s="233"/>
      <c r="AX34" s="191"/>
    </row>
    <row r="35" s="9" customFormat="1" ht="19.5" thickBot="1"/>
    <row r="36" spans="1:50" s="9" customFormat="1" ht="23.25" thickBot="1">
      <c r="A36" s="159" t="s">
        <v>32</v>
      </c>
      <c r="B36" s="235" t="s">
        <v>33</v>
      </c>
      <c r="C36" s="161">
        <f>SUM(C37:C47)</f>
        <v>495</v>
      </c>
      <c r="D36" s="162">
        <f aca="true" t="shared" si="14" ref="D36:H47">I36+P36+W36+AD36+AK36+AR36</f>
        <v>195</v>
      </c>
      <c r="E36" s="163">
        <f t="shared" si="14"/>
        <v>225</v>
      </c>
      <c r="F36" s="163">
        <f t="shared" si="14"/>
        <v>75</v>
      </c>
      <c r="G36" s="163">
        <f t="shared" si="14"/>
        <v>0</v>
      </c>
      <c r="H36" s="164">
        <f t="shared" si="14"/>
        <v>0</v>
      </c>
      <c r="I36" s="165">
        <f>SUM(I37:I47)</f>
        <v>75</v>
      </c>
      <c r="J36" s="165">
        <f>SUM(J37:J47)</f>
        <v>75</v>
      </c>
      <c r="K36" s="165">
        <f>SUM(K37:K47)</f>
        <v>0</v>
      </c>
      <c r="L36" s="165">
        <f>SUM(L37:L47)</f>
        <v>0</v>
      </c>
      <c r="M36" s="165">
        <f>SUM(M37:M47)</f>
        <v>0</v>
      </c>
      <c r="N36" s="165">
        <f>COUNTIF(N37:N47,"E")</f>
        <v>2</v>
      </c>
      <c r="O36" s="236">
        <f aca="true" t="shared" si="15" ref="O36:T36">SUM(O37:O47)</f>
        <v>12</v>
      </c>
      <c r="P36" s="165">
        <f t="shared" si="15"/>
        <v>105</v>
      </c>
      <c r="Q36" s="165">
        <f t="shared" si="15"/>
        <v>135</v>
      </c>
      <c r="R36" s="165">
        <f t="shared" si="15"/>
        <v>0</v>
      </c>
      <c r="S36" s="165">
        <f t="shared" si="15"/>
        <v>0</v>
      </c>
      <c r="T36" s="165">
        <f t="shared" si="15"/>
        <v>0</v>
      </c>
      <c r="U36" s="165">
        <f>COUNTIF(U37:U47,"E")</f>
        <v>3</v>
      </c>
      <c r="V36" s="236">
        <f aca="true" t="shared" si="16" ref="V36:AA36">SUM(V37:V47)</f>
        <v>18</v>
      </c>
      <c r="W36" s="165">
        <f t="shared" si="16"/>
        <v>15</v>
      </c>
      <c r="X36" s="165">
        <f t="shared" si="16"/>
        <v>15</v>
      </c>
      <c r="Y36" s="165">
        <f t="shared" si="16"/>
        <v>0</v>
      </c>
      <c r="Z36" s="165">
        <f t="shared" si="16"/>
        <v>0</v>
      </c>
      <c r="AA36" s="165">
        <f t="shared" si="16"/>
        <v>0</v>
      </c>
      <c r="AB36" s="165">
        <f>COUNTIF(AB37:AB47,"E")</f>
        <v>0</v>
      </c>
      <c r="AC36" s="236">
        <f aca="true" t="shared" si="17" ref="AC36:AH36">SUM(AC37:AC47)</f>
        <v>2</v>
      </c>
      <c r="AD36" s="165">
        <f t="shared" si="17"/>
        <v>0</v>
      </c>
      <c r="AE36" s="165">
        <f t="shared" si="17"/>
        <v>0</v>
      </c>
      <c r="AF36" s="165">
        <f t="shared" si="17"/>
        <v>15</v>
      </c>
      <c r="AG36" s="165">
        <f t="shared" si="17"/>
        <v>0</v>
      </c>
      <c r="AH36" s="165">
        <f t="shared" si="17"/>
        <v>0</v>
      </c>
      <c r="AI36" s="165">
        <f>COUNTIF(AI37:AI47,"E")</f>
        <v>0</v>
      </c>
      <c r="AJ36" s="236">
        <f aca="true" t="shared" si="18" ref="AJ36:AO36">SUM(AJ37:AJ47)</f>
        <v>1</v>
      </c>
      <c r="AK36" s="165">
        <f t="shared" si="18"/>
        <v>0</v>
      </c>
      <c r="AL36" s="165">
        <f t="shared" si="18"/>
        <v>0</v>
      </c>
      <c r="AM36" s="165">
        <f t="shared" si="18"/>
        <v>30</v>
      </c>
      <c r="AN36" s="165">
        <f t="shared" si="18"/>
        <v>0</v>
      </c>
      <c r="AO36" s="165">
        <f t="shared" si="18"/>
        <v>0</v>
      </c>
      <c r="AP36" s="165">
        <f>COUNTIF(AP37:AP47,"E")</f>
        <v>0</v>
      </c>
      <c r="AQ36" s="236">
        <f aca="true" t="shared" si="19" ref="AQ36:AV36">SUM(AQ37:AQ47)</f>
        <v>2</v>
      </c>
      <c r="AR36" s="165">
        <f t="shared" si="19"/>
        <v>0</v>
      </c>
      <c r="AS36" s="165">
        <f t="shared" si="19"/>
        <v>0</v>
      </c>
      <c r="AT36" s="165">
        <f t="shared" si="19"/>
        <v>30</v>
      </c>
      <c r="AU36" s="165">
        <f t="shared" si="19"/>
        <v>0</v>
      </c>
      <c r="AV36" s="165">
        <f t="shared" si="19"/>
        <v>0</v>
      </c>
      <c r="AW36" s="237">
        <f>COUNTIF(AW37:AW47,"E")</f>
        <v>0</v>
      </c>
      <c r="AX36" s="236">
        <f>SUM(AX37:AX47)</f>
        <v>2</v>
      </c>
    </row>
    <row r="37" spans="1:50" s="9" customFormat="1" ht="23.25">
      <c r="A37" s="238">
        <v>1</v>
      </c>
      <c r="B37" s="224" t="s">
        <v>57</v>
      </c>
      <c r="C37" s="259">
        <f>SUM(D37:H37)</f>
        <v>30</v>
      </c>
      <c r="D37" s="176">
        <f t="shared" si="14"/>
        <v>15</v>
      </c>
      <c r="E37" s="150">
        <f t="shared" si="14"/>
        <v>15</v>
      </c>
      <c r="F37" s="150">
        <f t="shared" si="14"/>
        <v>0</v>
      </c>
      <c r="G37" s="150">
        <f t="shared" si="14"/>
        <v>0</v>
      </c>
      <c r="H37" s="177">
        <f t="shared" si="14"/>
        <v>0</v>
      </c>
      <c r="I37" s="64">
        <v>15</v>
      </c>
      <c r="J37" s="94">
        <v>15</v>
      </c>
      <c r="K37" s="94"/>
      <c r="L37" s="74"/>
      <c r="M37" s="172"/>
      <c r="N37" s="172" t="s">
        <v>25</v>
      </c>
      <c r="O37" s="72">
        <v>2</v>
      </c>
      <c r="P37" s="111"/>
      <c r="Q37" s="87"/>
      <c r="R37" s="87"/>
      <c r="S37" s="87"/>
      <c r="T37" s="87"/>
      <c r="U37" s="107"/>
      <c r="V37" s="72"/>
      <c r="W37" s="111"/>
      <c r="X37" s="87"/>
      <c r="Y37" s="87"/>
      <c r="Z37" s="87"/>
      <c r="AA37" s="87"/>
      <c r="AB37" s="88"/>
      <c r="AC37" s="112"/>
      <c r="AD37" s="86"/>
      <c r="AE37" s="87"/>
      <c r="AF37" s="87"/>
      <c r="AG37" s="87"/>
      <c r="AH37" s="87"/>
      <c r="AI37" s="88"/>
      <c r="AJ37" s="112"/>
      <c r="AK37" s="86"/>
      <c r="AL37" s="87"/>
      <c r="AM37" s="87"/>
      <c r="AN37" s="87"/>
      <c r="AO37" s="87"/>
      <c r="AP37" s="88"/>
      <c r="AQ37" s="72"/>
      <c r="AR37" s="111"/>
      <c r="AS37" s="87"/>
      <c r="AT37" s="87"/>
      <c r="AU37" s="87"/>
      <c r="AV37" s="87"/>
      <c r="AW37" s="88"/>
      <c r="AX37" s="71"/>
    </row>
    <row r="38" spans="1:50" s="9" customFormat="1" ht="23.25">
      <c r="A38" s="222">
        <v>2</v>
      </c>
      <c r="B38" s="175" t="s">
        <v>124</v>
      </c>
      <c r="C38" s="253">
        <f aca="true" t="shared" si="20" ref="C38:C47">SUM(D38:H38)</f>
        <v>60</v>
      </c>
      <c r="D38" s="176">
        <f t="shared" si="14"/>
        <v>30</v>
      </c>
      <c r="E38" s="150">
        <f t="shared" si="14"/>
        <v>30</v>
      </c>
      <c r="F38" s="150">
        <f t="shared" si="14"/>
        <v>0</v>
      </c>
      <c r="G38" s="150">
        <f t="shared" si="14"/>
        <v>0</v>
      </c>
      <c r="H38" s="177">
        <f t="shared" si="14"/>
        <v>0</v>
      </c>
      <c r="I38" s="55">
        <v>30</v>
      </c>
      <c r="J38" s="56">
        <v>30</v>
      </c>
      <c r="K38" s="56"/>
      <c r="L38" s="94"/>
      <c r="M38" s="94"/>
      <c r="N38" s="100" t="s">
        <v>68</v>
      </c>
      <c r="O38" s="63">
        <v>5</v>
      </c>
      <c r="P38" s="101"/>
      <c r="Q38" s="76"/>
      <c r="R38" s="76"/>
      <c r="S38" s="76"/>
      <c r="T38" s="76"/>
      <c r="U38" s="77"/>
      <c r="V38" s="63"/>
      <c r="W38" s="101"/>
      <c r="X38" s="76"/>
      <c r="Y38" s="76"/>
      <c r="Z38" s="76"/>
      <c r="AA38" s="76"/>
      <c r="AB38" s="77"/>
      <c r="AC38" s="78"/>
      <c r="AD38" s="75"/>
      <c r="AE38" s="76"/>
      <c r="AF38" s="76"/>
      <c r="AG38" s="76"/>
      <c r="AH38" s="76"/>
      <c r="AI38" s="88"/>
      <c r="AJ38" s="78"/>
      <c r="AK38" s="75"/>
      <c r="AL38" s="76"/>
      <c r="AM38" s="76"/>
      <c r="AN38" s="76"/>
      <c r="AO38" s="76"/>
      <c r="AP38" s="88"/>
      <c r="AQ38" s="63"/>
      <c r="AR38" s="101"/>
      <c r="AS38" s="76"/>
      <c r="AT38" s="76"/>
      <c r="AU38" s="76"/>
      <c r="AV38" s="76"/>
      <c r="AW38" s="100"/>
      <c r="AX38" s="62"/>
    </row>
    <row r="39" spans="1:50" s="9" customFormat="1" ht="23.25">
      <c r="A39" s="238">
        <v>3</v>
      </c>
      <c r="B39" s="224" t="s">
        <v>58</v>
      </c>
      <c r="C39" s="253">
        <f t="shared" si="20"/>
        <v>60</v>
      </c>
      <c r="D39" s="176">
        <f t="shared" si="14"/>
        <v>30</v>
      </c>
      <c r="E39" s="150">
        <f t="shared" si="14"/>
        <v>30</v>
      </c>
      <c r="F39" s="150">
        <f t="shared" si="14"/>
        <v>0</v>
      </c>
      <c r="G39" s="150">
        <f t="shared" si="14"/>
        <v>0</v>
      </c>
      <c r="H39" s="177">
        <f t="shared" si="14"/>
        <v>0</v>
      </c>
      <c r="I39" s="64">
        <v>30</v>
      </c>
      <c r="J39" s="74">
        <v>30</v>
      </c>
      <c r="K39" s="74"/>
      <c r="L39" s="56"/>
      <c r="M39" s="56"/>
      <c r="N39" s="82" t="s">
        <v>68</v>
      </c>
      <c r="O39" s="102">
        <v>5</v>
      </c>
      <c r="P39" s="58"/>
      <c r="Q39" s="59"/>
      <c r="R39" s="59"/>
      <c r="S39" s="59"/>
      <c r="T39" s="59"/>
      <c r="U39" s="85"/>
      <c r="V39" s="54"/>
      <c r="W39" s="58"/>
      <c r="X39" s="59"/>
      <c r="Y39" s="59"/>
      <c r="Z39" s="59"/>
      <c r="AA39" s="59"/>
      <c r="AB39" s="85"/>
      <c r="AC39" s="61"/>
      <c r="AD39" s="84"/>
      <c r="AE39" s="59"/>
      <c r="AF39" s="59"/>
      <c r="AG39" s="59"/>
      <c r="AH39" s="59"/>
      <c r="AI39" s="85"/>
      <c r="AJ39" s="61"/>
      <c r="AK39" s="84"/>
      <c r="AL39" s="59"/>
      <c r="AM39" s="59"/>
      <c r="AN39" s="59"/>
      <c r="AO39" s="59"/>
      <c r="AP39" s="85"/>
      <c r="AQ39" s="54"/>
      <c r="AR39" s="58"/>
      <c r="AS39" s="59"/>
      <c r="AT39" s="59"/>
      <c r="AU39" s="59"/>
      <c r="AV39" s="59"/>
      <c r="AW39" s="79"/>
      <c r="AX39" s="53"/>
    </row>
    <row r="40" spans="1:90" s="106" customFormat="1" ht="23.25">
      <c r="A40" s="222">
        <v>4</v>
      </c>
      <c r="B40" s="175" t="s">
        <v>59</v>
      </c>
      <c r="C40" s="253">
        <f t="shared" si="20"/>
        <v>45</v>
      </c>
      <c r="D40" s="176">
        <f t="shared" si="14"/>
        <v>15</v>
      </c>
      <c r="E40" s="150">
        <f t="shared" si="14"/>
        <v>30</v>
      </c>
      <c r="F40" s="150">
        <f t="shared" si="14"/>
        <v>0</v>
      </c>
      <c r="G40" s="150">
        <f t="shared" si="14"/>
        <v>0</v>
      </c>
      <c r="H40" s="177">
        <f t="shared" si="14"/>
        <v>0</v>
      </c>
      <c r="I40" s="55"/>
      <c r="J40" s="56"/>
      <c r="K40" s="56"/>
      <c r="L40" s="56"/>
      <c r="M40" s="56"/>
      <c r="N40" s="82"/>
      <c r="O40" s="102"/>
      <c r="P40" s="55">
        <v>15</v>
      </c>
      <c r="Q40" s="56">
        <v>30</v>
      </c>
      <c r="R40" s="56"/>
      <c r="S40" s="94"/>
      <c r="T40" s="94"/>
      <c r="U40" s="100" t="s">
        <v>68</v>
      </c>
      <c r="V40" s="103">
        <v>4</v>
      </c>
      <c r="W40" s="64"/>
      <c r="X40" s="94"/>
      <c r="Y40" s="94"/>
      <c r="Z40" s="94"/>
      <c r="AA40" s="94"/>
      <c r="AB40" s="100"/>
      <c r="AC40" s="104"/>
      <c r="AD40" s="105"/>
      <c r="AE40" s="94"/>
      <c r="AF40" s="94"/>
      <c r="AG40" s="94"/>
      <c r="AH40" s="94"/>
      <c r="AI40" s="100"/>
      <c r="AJ40" s="104"/>
      <c r="AK40" s="105"/>
      <c r="AL40" s="94"/>
      <c r="AM40" s="94"/>
      <c r="AN40" s="94"/>
      <c r="AO40" s="94"/>
      <c r="AP40" s="100"/>
      <c r="AQ40" s="103"/>
      <c r="AR40" s="64"/>
      <c r="AS40" s="94"/>
      <c r="AT40" s="94"/>
      <c r="AU40" s="94"/>
      <c r="AV40" s="94"/>
      <c r="AW40" s="100"/>
      <c r="AX40" s="23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</row>
    <row r="41" spans="1:90" s="106" customFormat="1" ht="23.25">
      <c r="A41" s="238">
        <v>5</v>
      </c>
      <c r="B41" s="167" t="s">
        <v>60</v>
      </c>
      <c r="C41" s="253">
        <f t="shared" si="20"/>
        <v>60</v>
      </c>
      <c r="D41" s="176">
        <f t="shared" si="14"/>
        <v>30</v>
      </c>
      <c r="E41" s="150">
        <f t="shared" si="14"/>
        <v>30</v>
      </c>
      <c r="F41" s="150">
        <f t="shared" si="14"/>
        <v>0</v>
      </c>
      <c r="G41" s="150">
        <f t="shared" si="14"/>
        <v>0</v>
      </c>
      <c r="H41" s="177">
        <f t="shared" si="14"/>
        <v>0</v>
      </c>
      <c r="I41" s="73"/>
      <c r="J41" s="74"/>
      <c r="K41" s="74"/>
      <c r="L41" s="74"/>
      <c r="M41" s="74"/>
      <c r="N41" s="107"/>
      <c r="O41" s="108"/>
      <c r="P41" s="73">
        <v>30</v>
      </c>
      <c r="Q41" s="74">
        <v>30</v>
      </c>
      <c r="R41" s="56"/>
      <c r="S41" s="56"/>
      <c r="T41" s="56"/>
      <c r="U41" s="82" t="s">
        <v>68</v>
      </c>
      <c r="V41" s="102">
        <v>4</v>
      </c>
      <c r="W41" s="55"/>
      <c r="X41" s="56"/>
      <c r="Y41" s="56"/>
      <c r="Z41" s="56"/>
      <c r="AA41" s="56"/>
      <c r="AB41" s="82"/>
      <c r="AC41" s="83"/>
      <c r="AD41" s="81"/>
      <c r="AE41" s="56"/>
      <c r="AF41" s="56"/>
      <c r="AG41" s="56"/>
      <c r="AH41" s="56"/>
      <c r="AI41" s="82"/>
      <c r="AJ41" s="83"/>
      <c r="AK41" s="81"/>
      <c r="AL41" s="56"/>
      <c r="AM41" s="56"/>
      <c r="AN41" s="56"/>
      <c r="AO41" s="56"/>
      <c r="AP41" s="82"/>
      <c r="AQ41" s="102"/>
      <c r="AR41" s="55"/>
      <c r="AS41" s="56"/>
      <c r="AT41" s="56"/>
      <c r="AU41" s="56"/>
      <c r="AV41" s="56"/>
      <c r="AW41" s="82"/>
      <c r="AX41" s="178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</row>
    <row r="42" spans="1:90" s="106" customFormat="1" ht="23.25">
      <c r="A42" s="222">
        <v>6</v>
      </c>
      <c r="B42" s="175" t="s">
        <v>61</v>
      </c>
      <c r="C42" s="253">
        <f t="shared" si="20"/>
        <v>45</v>
      </c>
      <c r="D42" s="176">
        <f t="shared" si="14"/>
        <v>15</v>
      </c>
      <c r="E42" s="150">
        <f t="shared" si="14"/>
        <v>30</v>
      </c>
      <c r="F42" s="150">
        <f t="shared" si="14"/>
        <v>0</v>
      </c>
      <c r="G42" s="150">
        <f t="shared" si="14"/>
        <v>0</v>
      </c>
      <c r="H42" s="177">
        <f t="shared" si="14"/>
        <v>0</v>
      </c>
      <c r="I42" s="55"/>
      <c r="J42" s="94"/>
      <c r="K42" s="94"/>
      <c r="L42" s="94"/>
      <c r="M42" s="94"/>
      <c r="N42" s="100"/>
      <c r="O42" s="103"/>
      <c r="P42" s="64">
        <v>15</v>
      </c>
      <c r="Q42" s="94">
        <v>30</v>
      </c>
      <c r="R42" s="94"/>
      <c r="S42" s="94"/>
      <c r="T42" s="94"/>
      <c r="U42" s="100" t="s">
        <v>68</v>
      </c>
      <c r="V42" s="103">
        <v>4</v>
      </c>
      <c r="W42" s="64"/>
      <c r="X42" s="94"/>
      <c r="Y42" s="94"/>
      <c r="Z42" s="94"/>
      <c r="AA42" s="94"/>
      <c r="AB42" s="82"/>
      <c r="AC42" s="104"/>
      <c r="AD42" s="105"/>
      <c r="AE42" s="94"/>
      <c r="AF42" s="94"/>
      <c r="AG42" s="94"/>
      <c r="AH42" s="94"/>
      <c r="AI42" s="100"/>
      <c r="AJ42" s="104"/>
      <c r="AK42" s="105"/>
      <c r="AL42" s="94"/>
      <c r="AM42" s="94"/>
      <c r="AN42" s="94"/>
      <c r="AO42" s="94"/>
      <c r="AP42" s="100"/>
      <c r="AQ42" s="103"/>
      <c r="AR42" s="64"/>
      <c r="AS42" s="94"/>
      <c r="AT42" s="94"/>
      <c r="AU42" s="94"/>
      <c r="AV42" s="56"/>
      <c r="AW42" s="57"/>
      <c r="AX42" s="240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</row>
    <row r="43" spans="1:90" s="106" customFormat="1" ht="23.25">
      <c r="A43" s="238">
        <v>7</v>
      </c>
      <c r="B43" s="175" t="s">
        <v>62</v>
      </c>
      <c r="C43" s="253">
        <f t="shared" si="20"/>
        <v>30</v>
      </c>
      <c r="D43" s="176">
        <f t="shared" si="14"/>
        <v>15</v>
      </c>
      <c r="E43" s="150">
        <f t="shared" si="14"/>
        <v>15</v>
      </c>
      <c r="F43" s="150">
        <f t="shared" si="14"/>
        <v>0</v>
      </c>
      <c r="G43" s="150">
        <f t="shared" si="14"/>
        <v>0</v>
      </c>
      <c r="H43" s="177">
        <f t="shared" si="14"/>
        <v>0</v>
      </c>
      <c r="I43" s="55"/>
      <c r="J43" s="56"/>
      <c r="K43" s="56"/>
      <c r="L43" s="56"/>
      <c r="M43" s="56"/>
      <c r="N43" s="82"/>
      <c r="O43" s="102"/>
      <c r="P43" s="55">
        <v>15</v>
      </c>
      <c r="Q43" s="56">
        <v>15</v>
      </c>
      <c r="R43" s="56"/>
      <c r="S43" s="56"/>
      <c r="T43" s="56"/>
      <c r="U43" s="82" t="s">
        <v>25</v>
      </c>
      <c r="V43" s="102">
        <v>2</v>
      </c>
      <c r="W43" s="55"/>
      <c r="X43" s="56"/>
      <c r="Y43" s="56"/>
      <c r="Z43" s="56"/>
      <c r="AA43" s="56"/>
      <c r="AB43" s="82"/>
      <c r="AC43" s="83"/>
      <c r="AD43" s="81"/>
      <c r="AE43" s="56"/>
      <c r="AF43" s="56"/>
      <c r="AG43" s="56"/>
      <c r="AH43" s="56"/>
      <c r="AI43" s="82"/>
      <c r="AJ43" s="83"/>
      <c r="AK43" s="81"/>
      <c r="AL43" s="56"/>
      <c r="AM43" s="56"/>
      <c r="AN43" s="56"/>
      <c r="AO43" s="56"/>
      <c r="AP43" s="82"/>
      <c r="AQ43" s="102"/>
      <c r="AR43" s="55"/>
      <c r="AS43" s="56"/>
      <c r="AT43" s="56"/>
      <c r="AU43" s="56"/>
      <c r="AV43" s="56"/>
      <c r="AW43" s="57"/>
      <c r="AX43" s="178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</row>
    <row r="44" spans="1:90" s="106" customFormat="1" ht="21.75" customHeight="1">
      <c r="A44" s="222">
        <v>8</v>
      </c>
      <c r="B44" s="224" t="s">
        <v>63</v>
      </c>
      <c r="C44" s="253">
        <f t="shared" si="20"/>
        <v>30</v>
      </c>
      <c r="D44" s="176">
        <f t="shared" si="14"/>
        <v>15</v>
      </c>
      <c r="E44" s="150">
        <f t="shared" si="14"/>
        <v>15</v>
      </c>
      <c r="F44" s="150">
        <f t="shared" si="14"/>
        <v>0</v>
      </c>
      <c r="G44" s="150">
        <f t="shared" si="14"/>
        <v>0</v>
      </c>
      <c r="H44" s="177">
        <f t="shared" si="14"/>
        <v>0</v>
      </c>
      <c r="I44" s="64"/>
      <c r="J44" s="89"/>
      <c r="K44" s="56"/>
      <c r="L44" s="56"/>
      <c r="M44" s="56"/>
      <c r="N44" s="57"/>
      <c r="O44" s="102"/>
      <c r="P44" s="55">
        <v>15</v>
      </c>
      <c r="Q44" s="56">
        <v>15</v>
      </c>
      <c r="R44" s="56"/>
      <c r="S44" s="94"/>
      <c r="T44" s="94"/>
      <c r="U44" s="100" t="s">
        <v>25</v>
      </c>
      <c r="V44" s="103">
        <v>2</v>
      </c>
      <c r="W44" s="64"/>
      <c r="X44" s="94"/>
      <c r="Y44" s="94"/>
      <c r="Z44" s="94"/>
      <c r="AA44" s="94"/>
      <c r="AB44" s="100"/>
      <c r="AC44" s="104"/>
      <c r="AD44" s="105"/>
      <c r="AE44" s="94"/>
      <c r="AF44" s="94"/>
      <c r="AG44" s="94"/>
      <c r="AH44" s="94"/>
      <c r="AI44" s="100"/>
      <c r="AJ44" s="104"/>
      <c r="AK44" s="105"/>
      <c r="AL44" s="94"/>
      <c r="AM44" s="94"/>
      <c r="AN44" s="94"/>
      <c r="AO44" s="94"/>
      <c r="AP44" s="100"/>
      <c r="AQ44" s="103"/>
      <c r="AR44" s="64"/>
      <c r="AS44" s="94"/>
      <c r="AT44" s="94"/>
      <c r="AU44" s="94"/>
      <c r="AV44" s="56"/>
      <c r="AW44" s="57"/>
      <c r="AX44" s="23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</row>
    <row r="45" spans="1:90" s="106" customFormat="1" ht="23.25">
      <c r="A45" s="238">
        <v>9</v>
      </c>
      <c r="B45" s="175" t="s">
        <v>136</v>
      </c>
      <c r="C45" s="253">
        <f t="shared" si="20"/>
        <v>30</v>
      </c>
      <c r="D45" s="176">
        <f t="shared" si="14"/>
        <v>15</v>
      </c>
      <c r="E45" s="150">
        <f t="shared" si="14"/>
        <v>15</v>
      </c>
      <c r="F45" s="150">
        <f t="shared" si="14"/>
        <v>0</v>
      </c>
      <c r="G45" s="150">
        <f t="shared" si="14"/>
        <v>0</v>
      </c>
      <c r="H45" s="177">
        <f t="shared" si="14"/>
        <v>0</v>
      </c>
      <c r="I45" s="55"/>
      <c r="J45" s="56"/>
      <c r="K45" s="56"/>
      <c r="L45" s="56"/>
      <c r="M45" s="56"/>
      <c r="N45" s="57"/>
      <c r="O45" s="102"/>
      <c r="P45" s="55">
        <v>15</v>
      </c>
      <c r="Q45" s="56">
        <v>15</v>
      </c>
      <c r="R45" s="56"/>
      <c r="S45" s="56"/>
      <c r="T45" s="56"/>
      <c r="U45" s="82" t="s">
        <v>25</v>
      </c>
      <c r="V45" s="102">
        <v>2</v>
      </c>
      <c r="W45" s="55"/>
      <c r="X45" s="56"/>
      <c r="Y45" s="56"/>
      <c r="Z45" s="56"/>
      <c r="AA45" s="56"/>
      <c r="AB45" s="82"/>
      <c r="AC45" s="83"/>
      <c r="AD45" s="81"/>
      <c r="AE45" s="56"/>
      <c r="AF45" s="56"/>
      <c r="AG45" s="56"/>
      <c r="AH45" s="56"/>
      <c r="AI45" s="82"/>
      <c r="AJ45" s="83"/>
      <c r="AK45" s="81"/>
      <c r="AL45" s="56"/>
      <c r="AM45" s="56"/>
      <c r="AN45" s="56"/>
      <c r="AO45" s="56"/>
      <c r="AP45" s="82"/>
      <c r="AQ45" s="102"/>
      <c r="AR45" s="55"/>
      <c r="AS45" s="56"/>
      <c r="AT45" s="56"/>
      <c r="AU45" s="56"/>
      <c r="AV45" s="56"/>
      <c r="AW45" s="82"/>
      <c r="AX45" s="178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</row>
    <row r="46" spans="1:90" s="106" customFormat="1" ht="23.25">
      <c r="A46" s="222">
        <v>10</v>
      </c>
      <c r="B46" s="175" t="s">
        <v>65</v>
      </c>
      <c r="C46" s="253">
        <f t="shared" si="20"/>
        <v>30</v>
      </c>
      <c r="D46" s="176">
        <f t="shared" si="14"/>
        <v>15</v>
      </c>
      <c r="E46" s="150">
        <f t="shared" si="14"/>
        <v>15</v>
      </c>
      <c r="F46" s="150">
        <f t="shared" si="14"/>
        <v>0</v>
      </c>
      <c r="G46" s="150">
        <f t="shared" si="14"/>
        <v>0</v>
      </c>
      <c r="H46" s="177">
        <f t="shared" si="14"/>
        <v>0</v>
      </c>
      <c r="I46" s="55"/>
      <c r="J46" s="56"/>
      <c r="K46" s="56"/>
      <c r="L46" s="56"/>
      <c r="M46" s="56"/>
      <c r="N46" s="82"/>
      <c r="O46" s="102"/>
      <c r="P46" s="55"/>
      <c r="Q46" s="56"/>
      <c r="R46" s="56"/>
      <c r="S46" s="56"/>
      <c r="T46" s="56"/>
      <c r="U46" s="82"/>
      <c r="V46" s="102"/>
      <c r="W46" s="55">
        <v>15</v>
      </c>
      <c r="X46" s="56">
        <v>15</v>
      </c>
      <c r="Y46" s="56"/>
      <c r="Z46" s="56"/>
      <c r="AA46" s="56"/>
      <c r="AB46" s="82" t="s">
        <v>25</v>
      </c>
      <c r="AC46" s="83">
        <v>2</v>
      </c>
      <c r="AD46" s="81"/>
      <c r="AE46" s="56"/>
      <c r="AF46" s="56"/>
      <c r="AG46" s="56"/>
      <c r="AH46" s="56"/>
      <c r="AI46" s="82"/>
      <c r="AJ46" s="83"/>
      <c r="AK46" s="81"/>
      <c r="AL46" s="56"/>
      <c r="AM46" s="56"/>
      <c r="AN46" s="56"/>
      <c r="AO46" s="56"/>
      <c r="AP46" s="82"/>
      <c r="AQ46" s="102"/>
      <c r="AR46" s="55"/>
      <c r="AS46" s="56"/>
      <c r="AT46" s="56"/>
      <c r="AU46" s="56"/>
      <c r="AV46" s="56"/>
      <c r="AW46" s="57"/>
      <c r="AX46" s="178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</row>
    <row r="47" spans="1:90" s="106" customFormat="1" ht="24" thickBot="1">
      <c r="A47" s="222">
        <v>11</v>
      </c>
      <c r="B47" s="180" t="s">
        <v>66</v>
      </c>
      <c r="C47" s="429">
        <f t="shared" si="20"/>
        <v>75</v>
      </c>
      <c r="D47" s="182">
        <f t="shared" si="14"/>
        <v>0</v>
      </c>
      <c r="E47" s="156">
        <f t="shared" si="14"/>
        <v>0</v>
      </c>
      <c r="F47" s="156">
        <f t="shared" si="14"/>
        <v>75</v>
      </c>
      <c r="G47" s="156">
        <f t="shared" si="14"/>
        <v>0</v>
      </c>
      <c r="H47" s="183">
        <f t="shared" si="14"/>
        <v>0</v>
      </c>
      <c r="I47" s="184"/>
      <c r="J47" s="185"/>
      <c r="K47" s="185"/>
      <c r="L47" s="185"/>
      <c r="M47" s="185"/>
      <c r="N47" s="244"/>
      <c r="O47" s="245"/>
      <c r="P47" s="184"/>
      <c r="Q47" s="185"/>
      <c r="R47" s="185"/>
      <c r="S47" s="185"/>
      <c r="T47" s="185"/>
      <c r="U47" s="244"/>
      <c r="V47" s="245"/>
      <c r="W47" s="184"/>
      <c r="X47" s="185"/>
      <c r="Y47" s="185"/>
      <c r="Z47" s="185"/>
      <c r="AA47" s="185"/>
      <c r="AB47" s="244"/>
      <c r="AC47" s="246"/>
      <c r="AD47" s="247"/>
      <c r="AE47" s="229"/>
      <c r="AF47" s="229">
        <v>15</v>
      </c>
      <c r="AG47" s="229"/>
      <c r="AH47" s="229"/>
      <c r="AI47" s="248" t="s">
        <v>25</v>
      </c>
      <c r="AJ47" s="249">
        <v>1</v>
      </c>
      <c r="AK47" s="247"/>
      <c r="AL47" s="229"/>
      <c r="AM47" s="229">
        <v>30</v>
      </c>
      <c r="AN47" s="229"/>
      <c r="AO47" s="229"/>
      <c r="AP47" s="248" t="s">
        <v>25</v>
      </c>
      <c r="AQ47" s="250">
        <v>2</v>
      </c>
      <c r="AR47" s="228"/>
      <c r="AS47" s="229"/>
      <c r="AT47" s="229">
        <v>30</v>
      </c>
      <c r="AU47" s="229"/>
      <c r="AV47" s="185"/>
      <c r="AW47" s="186" t="s">
        <v>25</v>
      </c>
      <c r="AX47" s="251">
        <v>2</v>
      </c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</row>
    <row r="48" spans="1:63" s="106" customFormat="1" ht="19.5" thickBo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</row>
    <row r="49" spans="1:50" s="9" customFormat="1" ht="23.25" thickBot="1">
      <c r="A49" s="159" t="s">
        <v>161</v>
      </c>
      <c r="B49" s="235" t="s">
        <v>174</v>
      </c>
      <c r="C49" s="161">
        <f>SUM(C50:C69)</f>
        <v>780</v>
      </c>
      <c r="D49" s="163">
        <f aca="true" t="shared" si="21" ref="D49:H65">I49+P49+W49+AD49+AK49+AR49</f>
        <v>240</v>
      </c>
      <c r="E49" s="163">
        <f t="shared" si="21"/>
        <v>300</v>
      </c>
      <c r="F49" s="163">
        <f t="shared" si="21"/>
        <v>0</v>
      </c>
      <c r="G49" s="163">
        <f t="shared" si="21"/>
        <v>240</v>
      </c>
      <c r="H49" s="164">
        <f t="shared" si="21"/>
        <v>0</v>
      </c>
      <c r="I49" s="165">
        <f>SUM(I50:I69)</f>
        <v>0</v>
      </c>
      <c r="J49" s="165">
        <f>SUM(J50:J69)</f>
        <v>0</v>
      </c>
      <c r="K49" s="165">
        <f>SUM(K50:K69)</f>
        <v>0</v>
      </c>
      <c r="L49" s="165">
        <f>SUM(L50:L69)</f>
        <v>0</v>
      </c>
      <c r="M49" s="165">
        <f>SUM(M50:M69)</f>
        <v>0</v>
      </c>
      <c r="N49" s="165">
        <f>COUNTIF(N50:N69,"E")</f>
        <v>0</v>
      </c>
      <c r="O49" s="236">
        <f aca="true" t="shared" si="22" ref="O49:T49">SUM(O50:O69)</f>
        <v>0</v>
      </c>
      <c r="P49" s="165">
        <f t="shared" si="22"/>
        <v>0</v>
      </c>
      <c r="Q49" s="165">
        <f t="shared" si="22"/>
        <v>0</v>
      </c>
      <c r="R49" s="165">
        <f t="shared" si="22"/>
        <v>0</v>
      </c>
      <c r="S49" s="165">
        <f t="shared" si="22"/>
        <v>0</v>
      </c>
      <c r="T49" s="165">
        <f t="shared" si="22"/>
        <v>0</v>
      </c>
      <c r="U49" s="165">
        <f>COUNTIF(U50:U69,"E")</f>
        <v>0</v>
      </c>
      <c r="V49" s="236">
        <f aca="true" t="shared" si="23" ref="V49:AA49">SUM(V50:V69)</f>
        <v>0</v>
      </c>
      <c r="W49" s="165">
        <f t="shared" si="23"/>
        <v>30</v>
      </c>
      <c r="X49" s="165">
        <f t="shared" si="23"/>
        <v>60</v>
      </c>
      <c r="Y49" s="165">
        <f t="shared" si="23"/>
        <v>0</v>
      </c>
      <c r="Z49" s="165">
        <f t="shared" si="23"/>
        <v>75</v>
      </c>
      <c r="AA49" s="165">
        <f t="shared" si="23"/>
        <v>0</v>
      </c>
      <c r="AB49" s="165">
        <f>COUNTIF(AB50:AB69,"E")</f>
        <v>1</v>
      </c>
      <c r="AC49" s="236">
        <f aca="true" t="shared" si="24" ref="AC49:AH49">SUM(AC50:AC69)</f>
        <v>15</v>
      </c>
      <c r="AD49" s="165">
        <f t="shared" si="24"/>
        <v>105</v>
      </c>
      <c r="AE49" s="165">
        <f t="shared" si="24"/>
        <v>135</v>
      </c>
      <c r="AF49" s="165">
        <f t="shared" si="24"/>
        <v>0</v>
      </c>
      <c r="AG49" s="165">
        <f t="shared" si="24"/>
        <v>30</v>
      </c>
      <c r="AH49" s="165">
        <f t="shared" si="24"/>
        <v>0</v>
      </c>
      <c r="AI49" s="165">
        <f>COUNTIF(AI50:AI69,"E")</f>
        <v>3</v>
      </c>
      <c r="AJ49" s="236">
        <f aca="true" t="shared" si="25" ref="AJ49:AO49">SUM(AJ50:AJ69)</f>
        <v>20</v>
      </c>
      <c r="AK49" s="165">
        <f t="shared" si="25"/>
        <v>60</v>
      </c>
      <c r="AL49" s="165">
        <f t="shared" si="25"/>
        <v>60</v>
      </c>
      <c r="AM49" s="165">
        <f t="shared" si="25"/>
        <v>0</v>
      </c>
      <c r="AN49" s="165">
        <f t="shared" si="25"/>
        <v>90</v>
      </c>
      <c r="AO49" s="165">
        <f t="shared" si="25"/>
        <v>0</v>
      </c>
      <c r="AP49" s="165">
        <f>COUNTIF(AP50:AP69,"E")</f>
        <v>2</v>
      </c>
      <c r="AQ49" s="236">
        <f aca="true" t="shared" si="26" ref="AQ49:AV49">SUM(AQ50:AQ69)</f>
        <v>19</v>
      </c>
      <c r="AR49" s="165">
        <f t="shared" si="26"/>
        <v>45</v>
      </c>
      <c r="AS49" s="165">
        <f t="shared" si="26"/>
        <v>45</v>
      </c>
      <c r="AT49" s="165">
        <f t="shared" si="26"/>
        <v>0</v>
      </c>
      <c r="AU49" s="165">
        <f t="shared" si="26"/>
        <v>45</v>
      </c>
      <c r="AV49" s="165">
        <f t="shared" si="26"/>
        <v>0</v>
      </c>
      <c r="AW49" s="165">
        <f>COUNTIF(AW50:AW69,"E")</f>
        <v>1</v>
      </c>
      <c r="AX49" s="236">
        <f>SUM(AX50:AX69)</f>
        <v>14</v>
      </c>
    </row>
    <row r="50" spans="1:84" s="404" customFormat="1" ht="23.25">
      <c r="A50" s="438">
        <v>1</v>
      </c>
      <c r="B50" s="439" t="s">
        <v>194</v>
      </c>
      <c r="C50" s="421">
        <f>SUM(D50:H50)</f>
        <v>60</v>
      </c>
      <c r="D50" s="169">
        <f t="shared" si="21"/>
        <v>30</v>
      </c>
      <c r="E50" s="170">
        <f t="shared" si="21"/>
        <v>30</v>
      </c>
      <c r="F50" s="170">
        <f t="shared" si="21"/>
        <v>0</v>
      </c>
      <c r="G50" s="170">
        <f t="shared" si="21"/>
        <v>0</v>
      </c>
      <c r="H50" s="171">
        <f t="shared" si="21"/>
        <v>0</v>
      </c>
      <c r="I50" s="73"/>
      <c r="J50" s="74"/>
      <c r="K50" s="74"/>
      <c r="L50" s="74"/>
      <c r="M50" s="74"/>
      <c r="N50" s="172"/>
      <c r="O50" s="72"/>
      <c r="P50" s="111"/>
      <c r="Q50" s="87"/>
      <c r="R50" s="87"/>
      <c r="S50" s="87"/>
      <c r="T50" s="87"/>
      <c r="U50" s="173"/>
      <c r="V50" s="72"/>
      <c r="W50" s="58">
        <v>30</v>
      </c>
      <c r="X50" s="59">
        <v>30</v>
      </c>
      <c r="Y50" s="59"/>
      <c r="Z50" s="59"/>
      <c r="AA50" s="59"/>
      <c r="AB50" s="173" t="s">
        <v>68</v>
      </c>
      <c r="AC50" s="72">
        <v>5</v>
      </c>
      <c r="AD50" s="111"/>
      <c r="AE50" s="87"/>
      <c r="AF50" s="87"/>
      <c r="AG50" s="87"/>
      <c r="AH50" s="87"/>
      <c r="AI50" s="173"/>
      <c r="AJ50" s="72"/>
      <c r="AK50" s="111"/>
      <c r="AL50" s="87"/>
      <c r="AM50" s="87"/>
      <c r="AN50" s="87"/>
      <c r="AO50" s="87"/>
      <c r="AP50" s="173"/>
      <c r="AQ50" s="72"/>
      <c r="AR50" s="111"/>
      <c r="AS50" s="87"/>
      <c r="AT50" s="87"/>
      <c r="AU50" s="87"/>
      <c r="AV50" s="87"/>
      <c r="AW50" s="173"/>
      <c r="AX50" s="71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</row>
    <row r="51" spans="1:84" s="404" customFormat="1" ht="23.25">
      <c r="A51" s="274">
        <v>2</v>
      </c>
      <c r="B51" s="406" t="s">
        <v>195</v>
      </c>
      <c r="C51" s="421">
        <f>SUM(D51:H51)</f>
        <v>30</v>
      </c>
      <c r="D51" s="169">
        <f t="shared" si="21"/>
        <v>0</v>
      </c>
      <c r="E51" s="170">
        <f t="shared" si="21"/>
        <v>30</v>
      </c>
      <c r="F51" s="170">
        <f t="shared" si="21"/>
        <v>0</v>
      </c>
      <c r="G51" s="170">
        <f t="shared" si="21"/>
        <v>0</v>
      </c>
      <c r="H51" s="171">
        <f t="shared" si="21"/>
        <v>0</v>
      </c>
      <c r="I51" s="55"/>
      <c r="J51" s="56"/>
      <c r="K51" s="56"/>
      <c r="L51" s="56"/>
      <c r="M51" s="56"/>
      <c r="N51" s="57"/>
      <c r="O51" s="54"/>
      <c r="P51" s="58"/>
      <c r="Q51" s="59"/>
      <c r="R51" s="59"/>
      <c r="S51" s="59"/>
      <c r="T51" s="59"/>
      <c r="U51" s="60"/>
      <c r="V51" s="54"/>
      <c r="W51" s="58"/>
      <c r="X51" s="59">
        <v>30</v>
      </c>
      <c r="Y51" s="59"/>
      <c r="Z51" s="59"/>
      <c r="AA51" s="59"/>
      <c r="AB51" s="60" t="s">
        <v>25</v>
      </c>
      <c r="AC51" s="54">
        <v>4</v>
      </c>
      <c r="AD51" s="58"/>
      <c r="AE51" s="59"/>
      <c r="AF51" s="59"/>
      <c r="AG51" s="59"/>
      <c r="AH51" s="59"/>
      <c r="AI51" s="60"/>
      <c r="AJ51" s="72"/>
      <c r="AK51" s="58"/>
      <c r="AL51" s="59"/>
      <c r="AM51" s="59"/>
      <c r="AN51" s="59"/>
      <c r="AO51" s="59"/>
      <c r="AP51" s="60"/>
      <c r="AQ51" s="54"/>
      <c r="AR51" s="58"/>
      <c r="AS51" s="59"/>
      <c r="AT51" s="59"/>
      <c r="AU51" s="59"/>
      <c r="AV51" s="59"/>
      <c r="AW51" s="60"/>
      <c r="AX51" s="53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</row>
    <row r="52" spans="1:84" s="404" customFormat="1" ht="23.25">
      <c r="A52" s="256">
        <v>3</v>
      </c>
      <c r="B52" s="440" t="s">
        <v>209</v>
      </c>
      <c r="C52" s="421">
        <f aca="true" t="shared" si="27" ref="C52:C67">SUM(D52:H52)</f>
        <v>60</v>
      </c>
      <c r="D52" s="169">
        <f t="shared" si="21"/>
        <v>30</v>
      </c>
      <c r="E52" s="170">
        <f t="shared" si="21"/>
        <v>30</v>
      </c>
      <c r="F52" s="170">
        <f t="shared" si="21"/>
        <v>0</v>
      </c>
      <c r="G52" s="170">
        <f t="shared" si="21"/>
        <v>0</v>
      </c>
      <c r="H52" s="171">
        <f t="shared" si="21"/>
        <v>0</v>
      </c>
      <c r="I52" s="55"/>
      <c r="J52" s="56"/>
      <c r="K52" s="56"/>
      <c r="L52" s="56"/>
      <c r="M52" s="56"/>
      <c r="N52" s="57"/>
      <c r="O52" s="54"/>
      <c r="P52" s="58"/>
      <c r="Q52" s="59"/>
      <c r="R52" s="59"/>
      <c r="S52" s="59"/>
      <c r="T52" s="59"/>
      <c r="U52" s="60"/>
      <c r="V52" s="54"/>
      <c r="W52" s="58"/>
      <c r="X52" s="59"/>
      <c r="Y52" s="59"/>
      <c r="Z52" s="59"/>
      <c r="AA52" s="59"/>
      <c r="AB52" s="60"/>
      <c r="AC52" s="54"/>
      <c r="AD52" s="58">
        <v>30</v>
      </c>
      <c r="AE52" s="59">
        <v>30</v>
      </c>
      <c r="AF52" s="59"/>
      <c r="AG52" s="59"/>
      <c r="AH52" s="59"/>
      <c r="AI52" s="60" t="s">
        <v>68</v>
      </c>
      <c r="AJ52" s="72">
        <v>4</v>
      </c>
      <c r="AK52" s="58"/>
      <c r="AL52" s="59"/>
      <c r="AM52" s="59"/>
      <c r="AN52" s="59"/>
      <c r="AO52" s="59"/>
      <c r="AP52" s="60"/>
      <c r="AQ52" s="54"/>
      <c r="AR52" s="58"/>
      <c r="AS52" s="59"/>
      <c r="AT52" s="59"/>
      <c r="AU52" s="59"/>
      <c r="AV52" s="59"/>
      <c r="AW52" s="60"/>
      <c r="AX52" s="53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</row>
    <row r="53" spans="1:84" s="404" customFormat="1" ht="23.25">
      <c r="A53" s="274">
        <v>4</v>
      </c>
      <c r="B53" s="406" t="s">
        <v>79</v>
      </c>
      <c r="C53" s="421">
        <f t="shared" si="27"/>
        <v>30</v>
      </c>
      <c r="D53" s="169">
        <f t="shared" si="21"/>
        <v>15</v>
      </c>
      <c r="E53" s="170">
        <f t="shared" si="21"/>
        <v>15</v>
      </c>
      <c r="F53" s="170">
        <f t="shared" si="21"/>
        <v>0</v>
      </c>
      <c r="G53" s="170">
        <f t="shared" si="21"/>
        <v>0</v>
      </c>
      <c r="H53" s="171">
        <f t="shared" si="21"/>
        <v>0</v>
      </c>
      <c r="I53" s="55"/>
      <c r="J53" s="56"/>
      <c r="K53" s="56"/>
      <c r="L53" s="56"/>
      <c r="M53" s="56"/>
      <c r="N53" s="57"/>
      <c r="O53" s="54"/>
      <c r="P53" s="58"/>
      <c r="Q53" s="59"/>
      <c r="R53" s="59"/>
      <c r="S53" s="59"/>
      <c r="T53" s="59"/>
      <c r="U53" s="60"/>
      <c r="V53" s="54"/>
      <c r="W53" s="58"/>
      <c r="X53" s="59"/>
      <c r="Y53" s="59"/>
      <c r="Z53" s="59"/>
      <c r="AA53" s="59"/>
      <c r="AB53" s="60"/>
      <c r="AC53" s="54"/>
      <c r="AD53" s="58">
        <v>15</v>
      </c>
      <c r="AE53" s="59">
        <v>15</v>
      </c>
      <c r="AF53" s="59"/>
      <c r="AG53" s="59"/>
      <c r="AH53" s="59"/>
      <c r="AI53" s="60" t="s">
        <v>25</v>
      </c>
      <c r="AJ53" s="54">
        <v>3</v>
      </c>
      <c r="AK53" s="58"/>
      <c r="AL53" s="59"/>
      <c r="AM53" s="59"/>
      <c r="AN53" s="56"/>
      <c r="AO53" s="59"/>
      <c r="AP53" s="60"/>
      <c r="AQ53" s="54"/>
      <c r="AR53" s="58"/>
      <c r="AS53" s="59"/>
      <c r="AT53" s="59"/>
      <c r="AU53" s="59"/>
      <c r="AV53" s="59"/>
      <c r="AW53" s="60"/>
      <c r="AX53" s="53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</row>
    <row r="54" spans="1:84" s="404" customFormat="1" ht="23.25">
      <c r="A54" s="256">
        <v>5</v>
      </c>
      <c r="B54" s="406" t="s">
        <v>196</v>
      </c>
      <c r="C54" s="421">
        <f t="shared" si="27"/>
        <v>30</v>
      </c>
      <c r="D54" s="169">
        <f t="shared" si="21"/>
        <v>0</v>
      </c>
      <c r="E54" s="170">
        <f t="shared" si="21"/>
        <v>30</v>
      </c>
      <c r="F54" s="170">
        <f t="shared" si="21"/>
        <v>0</v>
      </c>
      <c r="G54" s="170">
        <f t="shared" si="21"/>
        <v>0</v>
      </c>
      <c r="H54" s="171">
        <f t="shared" si="21"/>
        <v>0</v>
      </c>
      <c r="I54" s="55"/>
      <c r="J54" s="56"/>
      <c r="K54" s="56"/>
      <c r="L54" s="56"/>
      <c r="M54" s="56"/>
      <c r="N54" s="57"/>
      <c r="O54" s="54"/>
      <c r="P54" s="58"/>
      <c r="Q54" s="59"/>
      <c r="R54" s="59"/>
      <c r="S54" s="59"/>
      <c r="T54" s="59"/>
      <c r="U54" s="60"/>
      <c r="V54" s="54"/>
      <c r="W54" s="58"/>
      <c r="X54" s="59"/>
      <c r="Y54" s="59"/>
      <c r="Z54" s="59"/>
      <c r="AA54" s="59"/>
      <c r="AB54" s="60"/>
      <c r="AC54" s="54"/>
      <c r="AD54" s="58"/>
      <c r="AE54" s="59">
        <v>30</v>
      </c>
      <c r="AF54" s="59"/>
      <c r="AG54" s="59"/>
      <c r="AH54" s="59"/>
      <c r="AI54" s="60" t="s">
        <v>25</v>
      </c>
      <c r="AJ54" s="54">
        <v>3</v>
      </c>
      <c r="AK54" s="58"/>
      <c r="AL54" s="59"/>
      <c r="AM54" s="59"/>
      <c r="AN54" s="59"/>
      <c r="AO54" s="59"/>
      <c r="AP54" s="60"/>
      <c r="AQ54" s="54"/>
      <c r="AR54" s="58"/>
      <c r="AS54" s="59"/>
      <c r="AT54" s="59"/>
      <c r="AU54" s="59"/>
      <c r="AV54" s="59"/>
      <c r="AW54" s="60"/>
      <c r="AX54" s="53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</row>
    <row r="55" spans="1:84" s="404" customFormat="1" ht="23.25">
      <c r="A55" s="274">
        <v>6</v>
      </c>
      <c r="B55" s="406" t="s">
        <v>197</v>
      </c>
      <c r="C55" s="421">
        <f t="shared" si="27"/>
        <v>60</v>
      </c>
      <c r="D55" s="169">
        <f t="shared" si="21"/>
        <v>30</v>
      </c>
      <c r="E55" s="170">
        <f t="shared" si="21"/>
        <v>30</v>
      </c>
      <c r="F55" s="170">
        <f t="shared" si="21"/>
        <v>0</v>
      </c>
      <c r="G55" s="170">
        <f t="shared" si="21"/>
        <v>0</v>
      </c>
      <c r="H55" s="171">
        <f t="shared" si="21"/>
        <v>0</v>
      </c>
      <c r="I55" s="55"/>
      <c r="J55" s="56"/>
      <c r="K55" s="56"/>
      <c r="L55" s="56"/>
      <c r="M55" s="56"/>
      <c r="N55" s="57"/>
      <c r="O55" s="54"/>
      <c r="P55" s="58"/>
      <c r="Q55" s="59"/>
      <c r="R55" s="59"/>
      <c r="S55" s="59"/>
      <c r="T55" s="59"/>
      <c r="U55" s="60"/>
      <c r="V55" s="54"/>
      <c r="W55" s="58"/>
      <c r="X55" s="59"/>
      <c r="Y55" s="59"/>
      <c r="Z55" s="59"/>
      <c r="AA55" s="59"/>
      <c r="AB55" s="60"/>
      <c r="AC55" s="54"/>
      <c r="AD55" s="58">
        <v>30</v>
      </c>
      <c r="AE55" s="59">
        <v>30</v>
      </c>
      <c r="AF55" s="59"/>
      <c r="AG55" s="59"/>
      <c r="AH55" s="59"/>
      <c r="AI55" s="60" t="s">
        <v>68</v>
      </c>
      <c r="AJ55" s="54">
        <v>5</v>
      </c>
      <c r="AK55" s="58"/>
      <c r="AL55" s="59"/>
      <c r="AM55" s="59"/>
      <c r="AN55" s="59"/>
      <c r="AO55" s="59"/>
      <c r="AP55" s="60"/>
      <c r="AQ55" s="54"/>
      <c r="AR55" s="58"/>
      <c r="AS55" s="59"/>
      <c r="AT55" s="59"/>
      <c r="AU55" s="59"/>
      <c r="AV55" s="59"/>
      <c r="AW55" s="60"/>
      <c r="AX55" s="53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</row>
    <row r="56" spans="1:84" s="404" customFormat="1" ht="23.25">
      <c r="A56" s="256">
        <v>7</v>
      </c>
      <c r="B56" s="406" t="s">
        <v>225</v>
      </c>
      <c r="C56" s="421">
        <f>SUM(D56:H56)</f>
        <v>30</v>
      </c>
      <c r="D56" s="169">
        <f>I56+P56+W56+AD56+AK56+AR56</f>
        <v>0</v>
      </c>
      <c r="E56" s="170">
        <f>J56+Q56+X56+AE56+AL56+AS56</f>
        <v>0</v>
      </c>
      <c r="F56" s="170">
        <f>K56+R56+Y56+AF56+AM56+AT56</f>
        <v>0</v>
      </c>
      <c r="G56" s="170">
        <f>L56+S56+Z56+AG56+AN56+AU56</f>
        <v>30</v>
      </c>
      <c r="H56" s="171">
        <f>M56+T56+AA56+AH56+AO56+AV56</f>
        <v>0</v>
      </c>
      <c r="I56" s="55"/>
      <c r="J56" s="56"/>
      <c r="K56" s="56"/>
      <c r="L56" s="56"/>
      <c r="M56" s="56"/>
      <c r="N56" s="57"/>
      <c r="O56" s="54"/>
      <c r="P56" s="58"/>
      <c r="Q56" s="59"/>
      <c r="R56" s="59"/>
      <c r="S56" s="59"/>
      <c r="T56" s="59"/>
      <c r="U56" s="60"/>
      <c r="V56" s="54"/>
      <c r="W56" s="58"/>
      <c r="X56" s="59"/>
      <c r="Y56" s="59"/>
      <c r="Z56" s="59"/>
      <c r="AA56" s="59"/>
      <c r="AB56" s="60"/>
      <c r="AC56" s="54"/>
      <c r="AD56" s="58"/>
      <c r="AE56" s="59"/>
      <c r="AF56" s="59"/>
      <c r="AG56" s="59">
        <v>30</v>
      </c>
      <c r="AH56" s="59"/>
      <c r="AI56" s="60" t="s">
        <v>25</v>
      </c>
      <c r="AJ56" s="54">
        <v>1</v>
      </c>
      <c r="AK56" s="58"/>
      <c r="AL56" s="59"/>
      <c r="AM56" s="59"/>
      <c r="AN56" s="59"/>
      <c r="AO56" s="59"/>
      <c r="AP56" s="60"/>
      <c r="AQ56" s="54"/>
      <c r="AR56" s="58"/>
      <c r="AS56" s="59"/>
      <c r="AT56" s="59"/>
      <c r="AU56" s="59"/>
      <c r="AV56" s="59"/>
      <c r="AW56" s="60"/>
      <c r="AX56" s="53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</row>
    <row r="57" spans="1:84" s="404" customFormat="1" ht="23.25">
      <c r="A57" s="274">
        <v>8</v>
      </c>
      <c r="B57" s="406" t="s">
        <v>198</v>
      </c>
      <c r="C57" s="421">
        <f t="shared" si="27"/>
        <v>60</v>
      </c>
      <c r="D57" s="169">
        <f t="shared" si="21"/>
        <v>30</v>
      </c>
      <c r="E57" s="170">
        <f t="shared" si="21"/>
        <v>30</v>
      </c>
      <c r="F57" s="170">
        <f t="shared" si="21"/>
        <v>0</v>
      </c>
      <c r="G57" s="170">
        <f t="shared" si="21"/>
        <v>0</v>
      </c>
      <c r="H57" s="171">
        <f t="shared" si="21"/>
        <v>0</v>
      </c>
      <c r="I57" s="55"/>
      <c r="J57" s="56"/>
      <c r="K57" s="56"/>
      <c r="L57" s="56"/>
      <c r="M57" s="56"/>
      <c r="N57" s="57"/>
      <c r="O57" s="54"/>
      <c r="P57" s="58"/>
      <c r="Q57" s="59"/>
      <c r="R57" s="59"/>
      <c r="S57" s="59"/>
      <c r="T57" s="59"/>
      <c r="U57" s="60"/>
      <c r="V57" s="54"/>
      <c r="W57" s="58"/>
      <c r="X57" s="59"/>
      <c r="Y57" s="59"/>
      <c r="Z57" s="59"/>
      <c r="AA57" s="59"/>
      <c r="AB57" s="60"/>
      <c r="AC57" s="54"/>
      <c r="AD57" s="58">
        <v>30</v>
      </c>
      <c r="AE57" s="59">
        <v>30</v>
      </c>
      <c r="AF57" s="59"/>
      <c r="AG57" s="59"/>
      <c r="AH57" s="59"/>
      <c r="AI57" s="60" t="s">
        <v>68</v>
      </c>
      <c r="AJ57" s="54">
        <v>4</v>
      </c>
      <c r="AK57" s="58"/>
      <c r="AL57" s="59"/>
      <c r="AM57" s="59"/>
      <c r="AN57" s="59"/>
      <c r="AO57" s="59"/>
      <c r="AP57" s="60"/>
      <c r="AQ57" s="54"/>
      <c r="AR57" s="58"/>
      <c r="AS57" s="59"/>
      <c r="AT57" s="59"/>
      <c r="AU57" s="59"/>
      <c r="AV57" s="59"/>
      <c r="AW57" s="60"/>
      <c r="AX57" s="53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</row>
    <row r="58" spans="1:84" s="404" customFormat="1" ht="24" customHeight="1">
      <c r="A58" s="256">
        <v>9</v>
      </c>
      <c r="B58" s="440" t="s">
        <v>199</v>
      </c>
      <c r="C58" s="421">
        <f t="shared" si="27"/>
        <v>45</v>
      </c>
      <c r="D58" s="169">
        <f t="shared" si="21"/>
        <v>15</v>
      </c>
      <c r="E58" s="170">
        <f t="shared" si="21"/>
        <v>30</v>
      </c>
      <c r="F58" s="170">
        <f t="shared" si="21"/>
        <v>0</v>
      </c>
      <c r="G58" s="170">
        <f t="shared" si="21"/>
        <v>0</v>
      </c>
      <c r="H58" s="171">
        <f t="shared" si="21"/>
        <v>0</v>
      </c>
      <c r="I58" s="55"/>
      <c r="J58" s="56"/>
      <c r="K58" s="56"/>
      <c r="L58" s="56"/>
      <c r="M58" s="56"/>
      <c r="N58" s="57"/>
      <c r="O58" s="54"/>
      <c r="P58" s="58"/>
      <c r="Q58" s="59"/>
      <c r="R58" s="59"/>
      <c r="S58" s="59"/>
      <c r="T58" s="59"/>
      <c r="U58" s="60"/>
      <c r="V58" s="54"/>
      <c r="W58" s="58"/>
      <c r="X58" s="59"/>
      <c r="Y58" s="59"/>
      <c r="Z58" s="59"/>
      <c r="AA58" s="59"/>
      <c r="AB58" s="60"/>
      <c r="AC58" s="54"/>
      <c r="AD58" s="58"/>
      <c r="AE58" s="59"/>
      <c r="AF58" s="59"/>
      <c r="AG58" s="59"/>
      <c r="AH58" s="59"/>
      <c r="AI58" s="148"/>
      <c r="AJ58" s="54"/>
      <c r="AK58" s="58">
        <v>15</v>
      </c>
      <c r="AL58" s="59">
        <v>30</v>
      </c>
      <c r="AM58" s="59"/>
      <c r="AN58" s="59"/>
      <c r="AO58" s="59"/>
      <c r="AP58" s="60" t="s">
        <v>68</v>
      </c>
      <c r="AQ58" s="102">
        <v>5</v>
      </c>
      <c r="AR58" s="58"/>
      <c r="AS58" s="59"/>
      <c r="AT58" s="59"/>
      <c r="AU58" s="59"/>
      <c r="AV58" s="59"/>
      <c r="AW58" s="60"/>
      <c r="AX58" s="53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</row>
    <row r="59" spans="1:84" s="404" customFormat="1" ht="23.25">
      <c r="A59" s="274">
        <v>10</v>
      </c>
      <c r="B59" s="441" t="s">
        <v>200</v>
      </c>
      <c r="C59" s="421">
        <f>SUM(D59:H59)</f>
        <v>60</v>
      </c>
      <c r="D59" s="169">
        <f aca="true" t="shared" si="28" ref="D59:H60">I59+P59+W59+AD59+AK59+AR59</f>
        <v>30</v>
      </c>
      <c r="E59" s="170">
        <f t="shared" si="28"/>
        <v>30</v>
      </c>
      <c r="F59" s="170">
        <f t="shared" si="28"/>
        <v>0</v>
      </c>
      <c r="G59" s="170">
        <f t="shared" si="28"/>
        <v>0</v>
      </c>
      <c r="H59" s="171">
        <f t="shared" si="28"/>
        <v>0</v>
      </c>
      <c r="I59" s="55"/>
      <c r="J59" s="56"/>
      <c r="K59" s="56"/>
      <c r="L59" s="56"/>
      <c r="M59" s="56"/>
      <c r="N59" s="57"/>
      <c r="O59" s="54"/>
      <c r="P59" s="58"/>
      <c r="Q59" s="59"/>
      <c r="R59" s="59"/>
      <c r="S59" s="59"/>
      <c r="T59" s="59"/>
      <c r="U59" s="60"/>
      <c r="V59" s="54"/>
      <c r="W59" s="58"/>
      <c r="X59" s="59"/>
      <c r="Y59" s="59"/>
      <c r="Z59" s="59"/>
      <c r="AA59" s="59"/>
      <c r="AB59" s="60"/>
      <c r="AC59" s="54"/>
      <c r="AD59" s="58"/>
      <c r="AE59" s="59"/>
      <c r="AF59" s="59"/>
      <c r="AG59" s="59"/>
      <c r="AH59" s="59"/>
      <c r="AI59" s="60"/>
      <c r="AJ59" s="54"/>
      <c r="AK59" s="58">
        <v>30</v>
      </c>
      <c r="AL59" s="59">
        <v>30</v>
      </c>
      <c r="AM59" s="59"/>
      <c r="AN59" s="59"/>
      <c r="AO59" s="59"/>
      <c r="AP59" s="60" t="s">
        <v>68</v>
      </c>
      <c r="AQ59" s="102">
        <v>5</v>
      </c>
      <c r="AR59" s="58"/>
      <c r="AS59" s="59"/>
      <c r="AT59" s="59"/>
      <c r="AU59" s="59"/>
      <c r="AV59" s="59"/>
      <c r="AW59" s="60"/>
      <c r="AX59" s="53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</row>
    <row r="60" spans="1:84" s="404" customFormat="1" ht="26.25" customHeight="1">
      <c r="A60" s="256">
        <v>11</v>
      </c>
      <c r="B60" s="406" t="s">
        <v>201</v>
      </c>
      <c r="C60" s="421">
        <f>SUM(D60:H60)</f>
        <v>45</v>
      </c>
      <c r="D60" s="169">
        <f t="shared" si="28"/>
        <v>15</v>
      </c>
      <c r="E60" s="170">
        <f t="shared" si="28"/>
        <v>30</v>
      </c>
      <c r="F60" s="170">
        <f t="shared" si="28"/>
        <v>0</v>
      </c>
      <c r="G60" s="170">
        <f t="shared" si="28"/>
        <v>0</v>
      </c>
      <c r="H60" s="171">
        <f t="shared" si="28"/>
        <v>0</v>
      </c>
      <c r="I60" s="55"/>
      <c r="J60" s="56"/>
      <c r="K60" s="56"/>
      <c r="L60" s="56"/>
      <c r="M60" s="56"/>
      <c r="N60" s="57"/>
      <c r="O60" s="54"/>
      <c r="P60" s="58"/>
      <c r="Q60" s="59"/>
      <c r="R60" s="59"/>
      <c r="S60" s="59"/>
      <c r="T60" s="59"/>
      <c r="U60" s="60"/>
      <c r="V60" s="54"/>
      <c r="W60" s="58"/>
      <c r="X60" s="59"/>
      <c r="Y60" s="59"/>
      <c r="Z60" s="59"/>
      <c r="AA60" s="59"/>
      <c r="AB60" s="60"/>
      <c r="AC60" s="54"/>
      <c r="AD60" s="58"/>
      <c r="AE60" s="59"/>
      <c r="AF60" s="59"/>
      <c r="AG60" s="59"/>
      <c r="AH60" s="59"/>
      <c r="AI60" s="60"/>
      <c r="AJ60" s="54"/>
      <c r="AK60" s="58"/>
      <c r="AL60" s="59"/>
      <c r="AM60" s="59"/>
      <c r="AN60" s="59"/>
      <c r="AO60" s="59"/>
      <c r="AP60" s="148"/>
      <c r="AQ60" s="54"/>
      <c r="AR60" s="58">
        <v>15</v>
      </c>
      <c r="AS60" s="59">
        <v>30</v>
      </c>
      <c r="AT60" s="59"/>
      <c r="AU60" s="59"/>
      <c r="AV60" s="59"/>
      <c r="AW60" s="60" t="s">
        <v>68</v>
      </c>
      <c r="AX60" s="53">
        <v>5</v>
      </c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</row>
    <row r="61" spans="1:84" s="404" customFormat="1" ht="23.25">
      <c r="A61" s="274">
        <v>12</v>
      </c>
      <c r="B61" s="406" t="s">
        <v>202</v>
      </c>
      <c r="C61" s="421">
        <f>SUM(D61:H61)</f>
        <v>30</v>
      </c>
      <c r="D61" s="169">
        <f>I61+P61+W61+AD61+AK61+AR61</f>
        <v>0</v>
      </c>
      <c r="E61" s="170">
        <f>J61+Q61+X61+AE61+AL61+AS61</f>
        <v>0</v>
      </c>
      <c r="F61" s="170">
        <f>K61+R61+Y61+AF61+AM61+AT61</f>
        <v>0</v>
      </c>
      <c r="G61" s="170">
        <f>AN61</f>
        <v>30</v>
      </c>
      <c r="H61" s="171">
        <f>M61+T61+AA61+AH61+AO61+AV61</f>
        <v>0</v>
      </c>
      <c r="I61" s="55"/>
      <c r="J61" s="56"/>
      <c r="K61" s="56"/>
      <c r="L61" s="56"/>
      <c r="M61" s="56"/>
      <c r="N61" s="57"/>
      <c r="O61" s="54"/>
      <c r="P61" s="58"/>
      <c r="Q61" s="59"/>
      <c r="R61" s="59"/>
      <c r="S61" s="59"/>
      <c r="T61" s="59"/>
      <c r="U61" s="60"/>
      <c r="V61" s="54"/>
      <c r="W61" s="58"/>
      <c r="X61" s="59"/>
      <c r="Y61" s="59"/>
      <c r="Z61" s="59"/>
      <c r="AA61" s="59"/>
      <c r="AB61" s="60"/>
      <c r="AC61" s="54"/>
      <c r="AD61" s="58"/>
      <c r="AE61" s="59"/>
      <c r="AF61" s="59"/>
      <c r="AG61" s="59" t="s">
        <v>224</v>
      </c>
      <c r="AH61" s="59"/>
      <c r="AI61" s="60"/>
      <c r="AJ61" s="54"/>
      <c r="AK61" s="58"/>
      <c r="AL61" s="59"/>
      <c r="AM61" s="59"/>
      <c r="AN61" s="59">
        <v>30</v>
      </c>
      <c r="AO61" s="59"/>
      <c r="AP61" s="60" t="s">
        <v>25</v>
      </c>
      <c r="AQ61" s="54">
        <v>2</v>
      </c>
      <c r="AR61" s="58"/>
      <c r="AS61" s="59"/>
      <c r="AT61" s="59"/>
      <c r="AU61" s="59"/>
      <c r="AV61" s="59"/>
      <c r="AW61" s="60"/>
      <c r="AX61" s="53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</row>
    <row r="62" spans="1:84" s="404" customFormat="1" ht="23.25">
      <c r="A62" s="256">
        <v>13</v>
      </c>
      <c r="B62" s="406" t="s">
        <v>210</v>
      </c>
      <c r="C62" s="421">
        <f t="shared" si="27"/>
        <v>30</v>
      </c>
      <c r="D62" s="169">
        <f t="shared" si="21"/>
        <v>15</v>
      </c>
      <c r="E62" s="170">
        <f t="shared" si="21"/>
        <v>15</v>
      </c>
      <c r="F62" s="170">
        <f t="shared" si="21"/>
        <v>0</v>
      </c>
      <c r="G62" s="170">
        <f t="shared" si="21"/>
        <v>0</v>
      </c>
      <c r="H62" s="171">
        <f t="shared" si="21"/>
        <v>0</v>
      </c>
      <c r="I62" s="55"/>
      <c r="J62" s="56"/>
      <c r="K62" s="56"/>
      <c r="L62" s="56"/>
      <c r="M62" s="56"/>
      <c r="N62" s="57"/>
      <c r="O62" s="54"/>
      <c r="P62" s="58"/>
      <c r="Q62" s="59"/>
      <c r="R62" s="59"/>
      <c r="S62" s="59"/>
      <c r="T62" s="59"/>
      <c r="U62" s="60"/>
      <c r="V62" s="54"/>
      <c r="W62" s="58"/>
      <c r="X62" s="59"/>
      <c r="Y62" s="59"/>
      <c r="Z62" s="59"/>
      <c r="AA62" s="59"/>
      <c r="AB62" s="60"/>
      <c r="AC62" s="54"/>
      <c r="AD62" s="58"/>
      <c r="AE62" s="59"/>
      <c r="AF62" s="59"/>
      <c r="AG62" s="59"/>
      <c r="AH62" s="59"/>
      <c r="AI62" s="60"/>
      <c r="AJ62" s="54"/>
      <c r="AK62" s="58"/>
      <c r="AL62" s="59"/>
      <c r="AM62" s="59"/>
      <c r="AN62" s="59"/>
      <c r="AO62" s="59"/>
      <c r="AP62" s="60"/>
      <c r="AQ62" s="54"/>
      <c r="AR62" s="58">
        <v>15</v>
      </c>
      <c r="AS62" s="59">
        <v>15</v>
      </c>
      <c r="AT62" s="59"/>
      <c r="AU62" s="59"/>
      <c r="AV62" s="59"/>
      <c r="AW62" s="60" t="s">
        <v>25</v>
      </c>
      <c r="AX62" s="53">
        <v>3</v>
      </c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</row>
    <row r="63" spans="1:50" s="9" customFormat="1" ht="46.5" customHeight="1">
      <c r="A63" s="274">
        <v>14</v>
      </c>
      <c r="B63" s="425" t="s">
        <v>222</v>
      </c>
      <c r="C63" s="421">
        <f t="shared" si="27"/>
        <v>30</v>
      </c>
      <c r="D63" s="169">
        <f t="shared" si="21"/>
        <v>0</v>
      </c>
      <c r="E63" s="170">
        <f t="shared" si="21"/>
        <v>0</v>
      </c>
      <c r="F63" s="170">
        <f t="shared" si="21"/>
        <v>0</v>
      </c>
      <c r="G63" s="170">
        <f t="shared" si="21"/>
        <v>30</v>
      </c>
      <c r="H63" s="171">
        <f t="shared" si="21"/>
        <v>0</v>
      </c>
      <c r="I63" s="55"/>
      <c r="J63" s="56"/>
      <c r="K63" s="56"/>
      <c r="L63" s="56"/>
      <c r="M63" s="56"/>
      <c r="N63" s="57"/>
      <c r="O63" s="54"/>
      <c r="P63" s="58"/>
      <c r="Q63" s="59"/>
      <c r="R63" s="59"/>
      <c r="S63" s="59"/>
      <c r="T63" s="59"/>
      <c r="U63" s="60"/>
      <c r="V63" s="54"/>
      <c r="W63" s="84"/>
      <c r="X63" s="59"/>
      <c r="Y63" s="59"/>
      <c r="Z63" s="59">
        <v>30</v>
      </c>
      <c r="AA63" s="59"/>
      <c r="AB63" s="85" t="s">
        <v>25</v>
      </c>
      <c r="AC63" s="54">
        <v>4</v>
      </c>
      <c r="AD63" s="111"/>
      <c r="AE63" s="87"/>
      <c r="AF63" s="87"/>
      <c r="AG63" s="87"/>
      <c r="AH63" s="87"/>
      <c r="AI63" s="88"/>
      <c r="AJ63" s="54"/>
      <c r="AK63" s="111"/>
      <c r="AL63" s="87"/>
      <c r="AM63" s="87"/>
      <c r="AN63" s="87"/>
      <c r="AO63" s="87"/>
      <c r="AP63" s="88"/>
      <c r="AQ63" s="54"/>
      <c r="AR63" s="111"/>
      <c r="AS63" s="87"/>
      <c r="AT63" s="87"/>
      <c r="AU63" s="87"/>
      <c r="AV63" s="87"/>
      <c r="AW63" s="88"/>
      <c r="AX63" s="53"/>
    </row>
    <row r="64" spans="1:50" s="9" customFormat="1" ht="30.75" customHeight="1">
      <c r="A64" s="256">
        <v>15</v>
      </c>
      <c r="B64" s="406" t="s">
        <v>226</v>
      </c>
      <c r="C64" s="421">
        <f t="shared" si="27"/>
        <v>30</v>
      </c>
      <c r="D64" s="169">
        <f t="shared" si="21"/>
        <v>0</v>
      </c>
      <c r="E64" s="170">
        <f t="shared" si="21"/>
        <v>0</v>
      </c>
      <c r="F64" s="170">
        <f t="shared" si="21"/>
        <v>0</v>
      </c>
      <c r="G64" s="170">
        <f t="shared" si="21"/>
        <v>30</v>
      </c>
      <c r="H64" s="171">
        <f t="shared" si="21"/>
        <v>0</v>
      </c>
      <c r="I64" s="55"/>
      <c r="J64" s="56"/>
      <c r="K64" s="56"/>
      <c r="L64" s="56"/>
      <c r="M64" s="56"/>
      <c r="N64" s="57"/>
      <c r="O64" s="54"/>
      <c r="P64" s="58"/>
      <c r="Q64" s="59"/>
      <c r="R64" s="59"/>
      <c r="S64" s="59"/>
      <c r="T64" s="59"/>
      <c r="U64" s="60"/>
      <c r="V64" s="54"/>
      <c r="W64" s="111"/>
      <c r="X64" s="87"/>
      <c r="Y64" s="87"/>
      <c r="Z64" s="87"/>
      <c r="AA64" s="87"/>
      <c r="AB64" s="88"/>
      <c r="AC64" s="54"/>
      <c r="AD64" s="111"/>
      <c r="AE64" s="87"/>
      <c r="AF64" s="87"/>
      <c r="AG64" s="87"/>
      <c r="AH64" s="87"/>
      <c r="AI64" s="88"/>
      <c r="AJ64" s="54"/>
      <c r="AK64" s="111"/>
      <c r="AL64" s="87"/>
      <c r="AM64" s="87"/>
      <c r="AN64" s="87">
        <v>30</v>
      </c>
      <c r="AO64" s="87"/>
      <c r="AP64" s="88" t="s">
        <v>25</v>
      </c>
      <c r="AQ64" s="54">
        <v>4</v>
      </c>
      <c r="AR64" s="111"/>
      <c r="AS64" s="87"/>
      <c r="AT64" s="87"/>
      <c r="AU64" s="87"/>
      <c r="AV64" s="87"/>
      <c r="AW64" s="88"/>
      <c r="AX64" s="53"/>
    </row>
    <row r="65" spans="1:50" s="9" customFormat="1" ht="23.25">
      <c r="A65" s="274">
        <v>16</v>
      </c>
      <c r="B65" s="406" t="s">
        <v>80</v>
      </c>
      <c r="C65" s="421">
        <f t="shared" si="27"/>
        <v>30</v>
      </c>
      <c r="D65" s="169">
        <f t="shared" si="21"/>
        <v>0</v>
      </c>
      <c r="E65" s="170">
        <f t="shared" si="21"/>
        <v>0</v>
      </c>
      <c r="F65" s="170">
        <f t="shared" si="21"/>
        <v>0</v>
      </c>
      <c r="G65" s="170">
        <f t="shared" si="21"/>
        <v>30</v>
      </c>
      <c r="H65" s="171">
        <f t="shared" si="21"/>
        <v>0</v>
      </c>
      <c r="I65" s="55"/>
      <c r="J65" s="56"/>
      <c r="K65" s="56"/>
      <c r="L65" s="56"/>
      <c r="M65" s="56"/>
      <c r="N65" s="57"/>
      <c r="O65" s="54"/>
      <c r="P65" s="58"/>
      <c r="Q65" s="59"/>
      <c r="R65" s="59"/>
      <c r="S65" s="59"/>
      <c r="T65" s="59"/>
      <c r="U65" s="60"/>
      <c r="V65" s="54"/>
      <c r="W65" s="111"/>
      <c r="X65" s="87"/>
      <c r="Y65" s="87"/>
      <c r="Z65" s="87">
        <v>30</v>
      </c>
      <c r="AA65" s="87"/>
      <c r="AB65" s="88" t="s">
        <v>25</v>
      </c>
      <c r="AC65" s="54">
        <v>1</v>
      </c>
      <c r="AD65" s="111"/>
      <c r="AE65" s="87"/>
      <c r="AF65" s="87"/>
      <c r="AG65" s="87"/>
      <c r="AH65" s="87"/>
      <c r="AI65" s="88"/>
      <c r="AJ65" s="54"/>
      <c r="AK65" s="111"/>
      <c r="AL65" s="87"/>
      <c r="AM65" s="87"/>
      <c r="AN65" s="87"/>
      <c r="AO65" s="87"/>
      <c r="AP65" s="88"/>
      <c r="AQ65" s="54"/>
      <c r="AR65" s="111"/>
      <c r="AS65" s="87"/>
      <c r="AT65" s="87"/>
      <c r="AU65" s="87"/>
      <c r="AV65" s="87"/>
      <c r="AW65" s="88"/>
      <c r="AX65" s="53"/>
    </row>
    <row r="66" spans="1:50" s="9" customFormat="1" ht="26.25" customHeight="1">
      <c r="A66" s="256">
        <v>17</v>
      </c>
      <c r="B66" s="406" t="s">
        <v>223</v>
      </c>
      <c r="C66" s="455">
        <f>SUM(D66:H66)</f>
        <v>30</v>
      </c>
      <c r="D66" s="456">
        <f aca="true" t="shared" si="29" ref="D66:H69">I66+P66+W66+AD66+AK66+AR66</f>
        <v>15</v>
      </c>
      <c r="E66" s="71">
        <f t="shared" si="29"/>
        <v>0</v>
      </c>
      <c r="F66" s="71">
        <f t="shared" si="29"/>
        <v>0</v>
      </c>
      <c r="G66" s="71">
        <f t="shared" si="29"/>
        <v>15</v>
      </c>
      <c r="H66" s="112">
        <f t="shared" si="29"/>
        <v>0</v>
      </c>
      <c r="I66" s="55"/>
      <c r="J66" s="56"/>
      <c r="K66" s="56"/>
      <c r="L66" s="56"/>
      <c r="M66" s="56"/>
      <c r="N66" s="57"/>
      <c r="O66" s="54"/>
      <c r="P66" s="58"/>
      <c r="Q66" s="59"/>
      <c r="R66" s="59"/>
      <c r="S66" s="59"/>
      <c r="T66" s="59"/>
      <c r="U66" s="60"/>
      <c r="V66" s="54"/>
      <c r="W66" s="111"/>
      <c r="X66" s="87"/>
      <c r="Y66" s="87"/>
      <c r="Z66" s="87"/>
      <c r="AA66" s="87"/>
      <c r="AB66" s="88"/>
      <c r="AC66" s="54"/>
      <c r="AD66" s="111"/>
      <c r="AE66" s="87"/>
      <c r="AF66" s="87"/>
      <c r="AG66" s="87"/>
      <c r="AH66" s="87"/>
      <c r="AI66" s="88"/>
      <c r="AJ66" s="54"/>
      <c r="AK66" s="111"/>
      <c r="AL66" s="87"/>
      <c r="AM66" s="87"/>
      <c r="AN66" s="87"/>
      <c r="AO66" s="87"/>
      <c r="AP66" s="88"/>
      <c r="AQ66" s="54"/>
      <c r="AR66" s="111">
        <v>15</v>
      </c>
      <c r="AS66" s="87"/>
      <c r="AT66" s="87"/>
      <c r="AU66" s="87">
        <v>15</v>
      </c>
      <c r="AV66" s="87"/>
      <c r="AW66" s="88" t="s">
        <v>25</v>
      </c>
      <c r="AX66" s="53">
        <v>3</v>
      </c>
    </row>
    <row r="67" spans="1:50" s="9" customFormat="1" ht="49.5" customHeight="1">
      <c r="A67" s="274">
        <v>18</v>
      </c>
      <c r="B67" s="406" t="s">
        <v>235</v>
      </c>
      <c r="C67" s="459">
        <f t="shared" si="27"/>
        <v>45</v>
      </c>
      <c r="D67" s="460">
        <f t="shared" si="29"/>
        <v>15</v>
      </c>
      <c r="E67" s="53">
        <f t="shared" si="29"/>
        <v>0</v>
      </c>
      <c r="F67" s="53">
        <f t="shared" si="29"/>
        <v>0</v>
      </c>
      <c r="G67" s="53">
        <f t="shared" si="29"/>
        <v>30</v>
      </c>
      <c r="H67" s="61">
        <f t="shared" si="29"/>
        <v>0</v>
      </c>
      <c r="I67" s="55"/>
      <c r="J67" s="56"/>
      <c r="K67" s="56"/>
      <c r="L67" s="56"/>
      <c r="M67" s="56"/>
      <c r="N67" s="57"/>
      <c r="O67" s="54"/>
      <c r="P67" s="58"/>
      <c r="Q67" s="59"/>
      <c r="R67" s="59"/>
      <c r="S67" s="59"/>
      <c r="T67" s="59"/>
      <c r="U67" s="60"/>
      <c r="V67" s="54"/>
      <c r="W67" s="58"/>
      <c r="X67" s="59"/>
      <c r="Y67" s="59"/>
      <c r="Z67" s="59"/>
      <c r="AA67" s="59"/>
      <c r="AB67" s="85"/>
      <c r="AC67" s="54"/>
      <c r="AD67" s="58"/>
      <c r="AE67" s="59"/>
      <c r="AF67" s="59"/>
      <c r="AG67" s="59"/>
      <c r="AH67" s="59"/>
      <c r="AI67" s="85"/>
      <c r="AJ67" s="54"/>
      <c r="AK67" s="58">
        <v>15</v>
      </c>
      <c r="AL67" s="59"/>
      <c r="AM67" s="59"/>
      <c r="AN67" s="59">
        <v>30</v>
      </c>
      <c r="AO67" s="59"/>
      <c r="AP67" s="85" t="s">
        <v>25</v>
      </c>
      <c r="AQ67" s="54">
        <v>3</v>
      </c>
      <c r="AR67" s="58"/>
      <c r="AS67" s="59"/>
      <c r="AT67" s="59"/>
      <c r="AU67" s="59"/>
      <c r="AV67" s="59"/>
      <c r="AW67" s="85"/>
      <c r="AX67" s="53"/>
    </row>
    <row r="68" spans="1:84" s="404" customFormat="1" ht="23.25">
      <c r="A68" s="274">
        <v>19</v>
      </c>
      <c r="B68" s="407" t="s">
        <v>186</v>
      </c>
      <c r="C68" s="457">
        <f>SUM(D68:H68)</f>
        <v>30</v>
      </c>
      <c r="D68" s="458">
        <f t="shared" si="29"/>
        <v>0</v>
      </c>
      <c r="E68" s="191">
        <f t="shared" si="29"/>
        <v>0</v>
      </c>
      <c r="F68" s="191">
        <f t="shared" si="29"/>
        <v>0</v>
      </c>
      <c r="G68" s="191">
        <f t="shared" si="29"/>
        <v>30</v>
      </c>
      <c r="H68" s="234">
        <f t="shared" si="29"/>
        <v>0</v>
      </c>
      <c r="I68" s="55"/>
      <c r="J68" s="56"/>
      <c r="K68" s="56"/>
      <c r="L68" s="56"/>
      <c r="M68" s="56"/>
      <c r="N68" s="57"/>
      <c r="O68" s="54"/>
      <c r="P68" s="58"/>
      <c r="Q68" s="59"/>
      <c r="R68" s="59"/>
      <c r="S68" s="59"/>
      <c r="T68" s="59"/>
      <c r="U68" s="60"/>
      <c r="V68" s="54"/>
      <c r="W68" s="84"/>
      <c r="X68" s="59"/>
      <c r="Y68" s="59"/>
      <c r="Z68" s="59"/>
      <c r="AA68" s="59"/>
      <c r="AB68" s="60"/>
      <c r="AC68" s="54"/>
      <c r="AD68" s="58"/>
      <c r="AE68" s="59"/>
      <c r="AF68" s="59"/>
      <c r="AG68" s="59"/>
      <c r="AH68" s="59"/>
      <c r="AI68" s="85"/>
      <c r="AJ68" s="54"/>
      <c r="AK68" s="84"/>
      <c r="AL68" s="59"/>
      <c r="AM68" s="59"/>
      <c r="AN68" s="59"/>
      <c r="AO68" s="59"/>
      <c r="AP68" s="60"/>
      <c r="AQ68" s="54"/>
      <c r="AR68" s="58"/>
      <c r="AS68" s="59"/>
      <c r="AT68" s="59"/>
      <c r="AU68" s="59">
        <v>30</v>
      </c>
      <c r="AV68" s="59"/>
      <c r="AW68" s="60" t="s">
        <v>25</v>
      </c>
      <c r="AX68" s="53">
        <v>3</v>
      </c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</row>
    <row r="69" spans="1:50" s="9" customFormat="1" ht="24" thickBot="1">
      <c r="A69" s="274">
        <v>20</v>
      </c>
      <c r="B69" s="389" t="s">
        <v>78</v>
      </c>
      <c r="C69" s="430">
        <f>SUM(D69:H69)</f>
        <v>15</v>
      </c>
      <c r="D69" s="264">
        <f t="shared" si="29"/>
        <v>0</v>
      </c>
      <c r="E69" s="113">
        <f t="shared" si="29"/>
        <v>0</v>
      </c>
      <c r="F69" s="113">
        <f t="shared" si="29"/>
        <v>0</v>
      </c>
      <c r="G69" s="113">
        <f t="shared" si="29"/>
        <v>15</v>
      </c>
      <c r="H69" s="265">
        <f t="shared" si="29"/>
        <v>0</v>
      </c>
      <c r="I69" s="55"/>
      <c r="J69" s="56"/>
      <c r="K69" s="56"/>
      <c r="L69" s="56"/>
      <c r="M69" s="56"/>
      <c r="N69" s="57"/>
      <c r="O69" s="54"/>
      <c r="P69" s="58"/>
      <c r="Q69" s="59"/>
      <c r="R69" s="59"/>
      <c r="S69" s="59"/>
      <c r="T69" s="59"/>
      <c r="U69" s="60"/>
      <c r="V69" s="54"/>
      <c r="W69" s="73"/>
      <c r="X69" s="74"/>
      <c r="Y69" s="74"/>
      <c r="Z69" s="74">
        <v>15</v>
      </c>
      <c r="AA69" s="74"/>
      <c r="AB69" s="107" t="s">
        <v>25</v>
      </c>
      <c r="AC69" s="108">
        <v>1</v>
      </c>
      <c r="AD69" s="304"/>
      <c r="AE69" s="74"/>
      <c r="AF69" s="74"/>
      <c r="AG69" s="74"/>
      <c r="AH69" s="74"/>
      <c r="AI69" s="107"/>
      <c r="AJ69" s="436"/>
      <c r="AK69" s="304"/>
      <c r="AL69" s="74"/>
      <c r="AM69" s="74"/>
      <c r="AN69" s="74"/>
      <c r="AO69" s="74"/>
      <c r="AP69" s="107"/>
      <c r="AQ69" s="436"/>
      <c r="AR69" s="304"/>
      <c r="AS69" s="74"/>
      <c r="AT69" s="74"/>
      <c r="AU69" s="74"/>
      <c r="AV69" s="74"/>
      <c r="AW69" s="172"/>
      <c r="AX69" s="437"/>
    </row>
    <row r="70" spans="1:50" s="9" customFormat="1" ht="24" thickBot="1">
      <c r="A70" s="224"/>
      <c r="B70" s="224"/>
      <c r="C70" s="192"/>
      <c r="D70" s="192"/>
      <c r="E70" s="192"/>
      <c r="F70" s="192"/>
      <c r="G70" s="192"/>
      <c r="H70" s="192"/>
      <c r="I70" s="100"/>
      <c r="J70" s="100"/>
      <c r="K70" s="100"/>
      <c r="L70" s="100"/>
      <c r="M70" s="100"/>
      <c r="N70" s="100"/>
      <c r="O70" s="192"/>
      <c r="P70" s="77"/>
      <c r="Q70" s="77"/>
      <c r="R70" s="77"/>
      <c r="S70" s="77"/>
      <c r="T70" s="77"/>
      <c r="U70" s="77"/>
      <c r="V70" s="192"/>
      <c r="W70" s="77"/>
      <c r="X70" s="77"/>
      <c r="Y70" s="77"/>
      <c r="Z70" s="77"/>
      <c r="AA70" s="77"/>
      <c r="AB70" s="77"/>
      <c r="AC70" s="192"/>
      <c r="AD70" s="77"/>
      <c r="AE70" s="77"/>
      <c r="AF70" s="77"/>
      <c r="AG70" s="77"/>
      <c r="AH70" s="77"/>
      <c r="AI70" s="192"/>
      <c r="AJ70" s="192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192"/>
    </row>
    <row r="71" spans="1:50" s="9" customFormat="1" ht="23.25" thickBot="1">
      <c r="A71" s="213" t="s">
        <v>175</v>
      </c>
      <c r="B71" s="398" t="s">
        <v>204</v>
      </c>
      <c r="C71" s="161">
        <f>SUM(C72:C72)</f>
        <v>90</v>
      </c>
      <c r="D71" s="162">
        <f>I71+P71+W71+AD71+AK71+AR71</f>
        <v>90</v>
      </c>
      <c r="E71" s="163">
        <f>J71+Q71+X71+AE71+AL71+AS71</f>
        <v>0</v>
      </c>
      <c r="F71" s="163">
        <f aca="true" t="shared" si="30" ref="F71:H72">K71+R71+Y71+AF71+AM71+AT71</f>
        <v>0</v>
      </c>
      <c r="G71" s="163">
        <f t="shared" si="30"/>
        <v>0</v>
      </c>
      <c r="H71" s="164">
        <f t="shared" si="30"/>
        <v>0</v>
      </c>
      <c r="I71" s="162">
        <f>SUM(I72:I72)</f>
        <v>0</v>
      </c>
      <c r="J71" s="162">
        <f>SUM(J72:J72)</f>
        <v>0</v>
      </c>
      <c r="K71" s="162">
        <f>SUM(K72:K72)</f>
        <v>0</v>
      </c>
      <c r="L71" s="162">
        <f>SUM(L72:L72)</f>
        <v>0</v>
      </c>
      <c r="M71" s="162">
        <f>SUM(M72:M72)</f>
        <v>0</v>
      </c>
      <c r="N71" s="162">
        <f>COUNTIF(N72:N72,"E")</f>
        <v>0</v>
      </c>
      <c r="O71" s="162">
        <f aca="true" t="shared" si="31" ref="O71:T71">SUM(O72:O72)</f>
        <v>0</v>
      </c>
      <c r="P71" s="162">
        <f t="shared" si="31"/>
        <v>0</v>
      </c>
      <c r="Q71" s="162">
        <f t="shared" si="31"/>
        <v>0</v>
      </c>
      <c r="R71" s="162">
        <f t="shared" si="31"/>
        <v>0</v>
      </c>
      <c r="S71" s="162">
        <f t="shared" si="31"/>
        <v>0</v>
      </c>
      <c r="T71" s="162">
        <f t="shared" si="31"/>
        <v>0</v>
      </c>
      <c r="U71" s="162">
        <f>COUNTIF(U72:U72,"E")</f>
        <v>0</v>
      </c>
      <c r="V71" s="162">
        <f aca="true" t="shared" si="32" ref="V71:AA71">SUM(V72:V72)</f>
        <v>0</v>
      </c>
      <c r="W71" s="162">
        <f t="shared" si="32"/>
        <v>30</v>
      </c>
      <c r="X71" s="162">
        <f t="shared" si="32"/>
        <v>0</v>
      </c>
      <c r="Y71" s="162">
        <f t="shared" si="32"/>
        <v>0</v>
      </c>
      <c r="Z71" s="162">
        <f t="shared" si="32"/>
        <v>0</v>
      </c>
      <c r="AA71" s="162">
        <f t="shared" si="32"/>
        <v>0</v>
      </c>
      <c r="AB71" s="162">
        <f>COUNTIF(AB72:AB72,"E")</f>
        <v>0</v>
      </c>
      <c r="AC71" s="162">
        <f aca="true" t="shared" si="33" ref="AC71:AH71">SUM(AC72:AC72)</f>
        <v>2</v>
      </c>
      <c r="AD71" s="162">
        <f t="shared" si="33"/>
        <v>30</v>
      </c>
      <c r="AE71" s="162">
        <f t="shared" si="33"/>
        <v>0</v>
      </c>
      <c r="AF71" s="162">
        <f t="shared" si="33"/>
        <v>0</v>
      </c>
      <c r="AG71" s="162">
        <f t="shared" si="33"/>
        <v>0</v>
      </c>
      <c r="AH71" s="162">
        <f t="shared" si="33"/>
        <v>0</v>
      </c>
      <c r="AI71" s="162">
        <f>COUNTIF(AI72:AI72,"E")</f>
        <v>0</v>
      </c>
      <c r="AJ71" s="162">
        <f aca="true" t="shared" si="34" ref="AJ71:AO71">SUM(AJ72:AJ72)</f>
        <v>2</v>
      </c>
      <c r="AK71" s="162">
        <f t="shared" si="34"/>
        <v>30</v>
      </c>
      <c r="AL71" s="162">
        <f t="shared" si="34"/>
        <v>0</v>
      </c>
      <c r="AM71" s="162">
        <f t="shared" si="34"/>
        <v>0</v>
      </c>
      <c r="AN71" s="162">
        <f t="shared" si="34"/>
        <v>0</v>
      </c>
      <c r="AO71" s="162">
        <f t="shared" si="34"/>
        <v>0</v>
      </c>
      <c r="AP71" s="162">
        <f>COUNTIF(AP72:AP72,"E")</f>
        <v>0</v>
      </c>
      <c r="AQ71" s="162">
        <f aca="true" t="shared" si="35" ref="AQ71:AV71">SUM(AQ72:AQ72)</f>
        <v>2</v>
      </c>
      <c r="AR71" s="162">
        <f t="shared" si="35"/>
        <v>0</v>
      </c>
      <c r="AS71" s="162">
        <f t="shared" si="35"/>
        <v>0</v>
      </c>
      <c r="AT71" s="162">
        <f t="shared" si="35"/>
        <v>0</v>
      </c>
      <c r="AU71" s="162">
        <f t="shared" si="35"/>
        <v>0</v>
      </c>
      <c r="AV71" s="162">
        <f t="shared" si="35"/>
        <v>0</v>
      </c>
      <c r="AW71" s="162">
        <f>COUNTIF(AW72:AW72,"E")</f>
        <v>0</v>
      </c>
      <c r="AX71" s="162">
        <f>SUM(AX72:AX72)</f>
        <v>0</v>
      </c>
    </row>
    <row r="72" spans="1:50" s="9" customFormat="1" ht="24" thickBot="1">
      <c r="A72" s="414">
        <v>1</v>
      </c>
      <c r="B72" s="431" t="s">
        <v>212</v>
      </c>
      <c r="C72" s="430">
        <f>SUM(D72:H72)</f>
        <v>90</v>
      </c>
      <c r="D72" s="264">
        <f>I72+P72+W72+AD72+AK72+AR72</f>
        <v>90</v>
      </c>
      <c r="E72" s="113">
        <f>J72+Q72+X72+AE72+AL72+AS72</f>
        <v>0</v>
      </c>
      <c r="F72" s="113">
        <f t="shared" si="30"/>
        <v>0</v>
      </c>
      <c r="G72" s="113">
        <f t="shared" si="30"/>
        <v>0</v>
      </c>
      <c r="H72" s="265">
        <f t="shared" si="30"/>
        <v>0</v>
      </c>
      <c r="I72" s="73"/>
      <c r="J72" s="73"/>
      <c r="K72" s="73"/>
      <c r="L72" s="74"/>
      <c r="M72" s="74"/>
      <c r="N72" s="107"/>
      <c r="O72" s="72"/>
      <c r="P72" s="73"/>
      <c r="Q72" s="73"/>
      <c r="R72" s="73"/>
      <c r="S72" s="74"/>
      <c r="T72" s="74"/>
      <c r="U72" s="107"/>
      <c r="V72" s="72"/>
      <c r="W72" s="73">
        <v>30</v>
      </c>
      <c r="X72" s="73"/>
      <c r="Y72" s="73"/>
      <c r="Z72" s="74"/>
      <c r="AA72" s="74"/>
      <c r="AB72" s="107" t="s">
        <v>25</v>
      </c>
      <c r="AC72" s="72">
        <v>2</v>
      </c>
      <c r="AD72" s="73">
        <v>30</v>
      </c>
      <c r="AE72" s="73"/>
      <c r="AF72" s="73"/>
      <c r="AG72" s="74"/>
      <c r="AH72" s="74"/>
      <c r="AI72" s="107" t="s">
        <v>25</v>
      </c>
      <c r="AJ72" s="72">
        <v>2</v>
      </c>
      <c r="AK72" s="73">
        <v>30</v>
      </c>
      <c r="AL72" s="73"/>
      <c r="AM72" s="73"/>
      <c r="AN72" s="74"/>
      <c r="AO72" s="74"/>
      <c r="AP72" s="107" t="s">
        <v>25</v>
      </c>
      <c r="AQ72" s="72">
        <v>2</v>
      </c>
      <c r="AR72" s="73"/>
      <c r="AS72" s="73"/>
      <c r="AT72" s="73"/>
      <c r="AU72" s="74"/>
      <c r="AV72" s="74"/>
      <c r="AW72" s="107"/>
      <c r="AX72" s="72"/>
    </row>
    <row r="73" s="9" customFormat="1" ht="18.75"/>
    <row r="74" spans="1:50" s="9" customFormat="1" ht="24" thickBot="1">
      <c r="A74" s="192"/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77"/>
      <c r="Q74" s="77"/>
      <c r="R74" s="77"/>
      <c r="S74" s="77"/>
      <c r="T74" s="77"/>
      <c r="U74" s="77"/>
      <c r="V74" s="192"/>
      <c r="W74" s="77"/>
      <c r="X74" s="77"/>
      <c r="Y74" s="77"/>
      <c r="Z74" s="77"/>
      <c r="AA74" s="77"/>
      <c r="AB74" s="77"/>
      <c r="AC74" s="192"/>
      <c r="AD74" s="77"/>
      <c r="AE74" s="77"/>
      <c r="AF74" s="77"/>
      <c r="AG74" s="77"/>
      <c r="AH74" s="77"/>
      <c r="AI74" s="77"/>
      <c r="AJ74" s="192"/>
      <c r="AK74" s="77"/>
      <c r="AL74" s="77"/>
      <c r="AM74" s="77"/>
      <c r="AN74" s="100"/>
      <c r="AO74" s="77"/>
      <c r="AP74" s="77"/>
      <c r="AQ74" s="192"/>
      <c r="AR74" s="77"/>
      <c r="AS74" s="77"/>
      <c r="AT74" s="77"/>
      <c r="AU74" s="77"/>
      <c r="AV74" s="77"/>
      <c r="AW74" s="77"/>
      <c r="AX74" s="192"/>
    </row>
    <row r="75" spans="1:50" s="9" customFormat="1" ht="24" thickBot="1">
      <c r="A75" s="159" t="s">
        <v>68</v>
      </c>
      <c r="B75" s="235" t="s">
        <v>34</v>
      </c>
      <c r="C75" s="161">
        <f>SUM(D75:H75)</f>
        <v>480</v>
      </c>
      <c r="D75" s="282">
        <f aca="true" t="shared" si="36" ref="D75:H79">I75+P75+W75+AD75+AK75+AR75</f>
        <v>0</v>
      </c>
      <c r="E75" s="283">
        <f t="shared" si="36"/>
        <v>0</v>
      </c>
      <c r="F75" s="283">
        <f t="shared" si="36"/>
        <v>0</v>
      </c>
      <c r="G75" s="283">
        <f t="shared" si="36"/>
        <v>0</v>
      </c>
      <c r="H75" s="164">
        <f t="shared" si="36"/>
        <v>480</v>
      </c>
      <c r="I75" s="284">
        <f>SUM(I76:I79)</f>
        <v>0</v>
      </c>
      <c r="J75" s="284">
        <f>SUM(J76:J79)</f>
        <v>0</v>
      </c>
      <c r="K75" s="284">
        <f>SUM(K76:K79)</f>
        <v>0</v>
      </c>
      <c r="L75" s="284">
        <f>SUM(L76:L79)</f>
        <v>0</v>
      </c>
      <c r="M75" s="284">
        <f>SUM(M76:M79)</f>
        <v>0</v>
      </c>
      <c r="N75" s="165">
        <f>COUNTIF(N76:N79,"E")</f>
        <v>0</v>
      </c>
      <c r="O75" s="285">
        <f aca="true" t="shared" si="37" ref="O75:T75">SUM(O76:O79)</f>
        <v>0</v>
      </c>
      <c r="P75" s="284">
        <f t="shared" si="37"/>
        <v>0</v>
      </c>
      <c r="Q75" s="284">
        <f t="shared" si="37"/>
        <v>0</v>
      </c>
      <c r="R75" s="284">
        <f t="shared" si="37"/>
        <v>0</v>
      </c>
      <c r="S75" s="284">
        <f t="shared" si="37"/>
        <v>0</v>
      </c>
      <c r="T75" s="284">
        <f t="shared" si="37"/>
        <v>80</v>
      </c>
      <c r="U75" s="165">
        <f>COUNTIF(U76:U79,"E")</f>
        <v>0</v>
      </c>
      <c r="V75" s="285">
        <f aca="true" t="shared" si="38" ref="V75:AA75">SUM(V76:V79)</f>
        <v>3</v>
      </c>
      <c r="W75" s="284">
        <f t="shared" si="38"/>
        <v>0</v>
      </c>
      <c r="X75" s="284">
        <f t="shared" si="38"/>
        <v>0</v>
      </c>
      <c r="Y75" s="284">
        <f t="shared" si="38"/>
        <v>0</v>
      </c>
      <c r="Z75" s="284">
        <f t="shared" si="38"/>
        <v>0</v>
      </c>
      <c r="AA75" s="284">
        <f t="shared" si="38"/>
        <v>80</v>
      </c>
      <c r="AB75" s="165">
        <f>COUNTIF(AB76:AB79,"E")</f>
        <v>0</v>
      </c>
      <c r="AC75" s="285">
        <f>SUM(AC76:AC79)</f>
        <v>3</v>
      </c>
      <c r="AD75" s="284">
        <f>SUM(AD79:AD80)</f>
        <v>0</v>
      </c>
      <c r="AE75" s="284">
        <f>SUM(AE79:AE80)</f>
        <v>0</v>
      </c>
      <c r="AF75" s="284">
        <f>SUM(AF79:AF80)</f>
        <v>0</v>
      </c>
      <c r="AG75" s="284">
        <f>SUM(AG79:AG80)</f>
        <v>0</v>
      </c>
      <c r="AH75" s="284">
        <f>SUM(AH76:AH80)</f>
        <v>160</v>
      </c>
      <c r="AI75" s="284">
        <f>SUM(AI79:AI80)</f>
        <v>0</v>
      </c>
      <c r="AJ75" s="285">
        <f>SUM(AJ76:AJ79)</f>
        <v>5</v>
      </c>
      <c r="AK75" s="284">
        <f>SUM(AK79:AK80)</f>
        <v>0</v>
      </c>
      <c r="AL75" s="284">
        <f>SUM(AL79:AL80)</f>
        <v>0</v>
      </c>
      <c r="AM75" s="284">
        <f>SUM(AM79:AM80)</f>
        <v>0</v>
      </c>
      <c r="AN75" s="284">
        <f>SUM(AN79:AN80)</f>
        <v>0</v>
      </c>
      <c r="AO75" s="284">
        <f>SUM(AO76:AO80)</f>
        <v>80</v>
      </c>
      <c r="AP75" s="284">
        <f>SUM(AP79:AP80)</f>
        <v>0</v>
      </c>
      <c r="AQ75" s="285">
        <f>SUM(AQ76:AQ79)</f>
        <v>3</v>
      </c>
      <c r="AR75" s="284">
        <f>SUM(AR79:AR80)</f>
        <v>0</v>
      </c>
      <c r="AS75" s="284">
        <f>SUM(AS79:AS80)</f>
        <v>0</v>
      </c>
      <c r="AT75" s="284">
        <f>SUM(AT79:AT80)</f>
        <v>0</v>
      </c>
      <c r="AU75" s="284">
        <f>SUM(AU76:AU80)</f>
        <v>0</v>
      </c>
      <c r="AV75" s="284">
        <f>SUM(AV76:AV80)</f>
        <v>80</v>
      </c>
      <c r="AW75" s="284">
        <f>SUM(AW79:AW80)</f>
        <v>0</v>
      </c>
      <c r="AX75" s="286">
        <f>SUM(AX76:AX79)</f>
        <v>3</v>
      </c>
    </row>
    <row r="76" spans="1:50" s="9" customFormat="1" ht="23.25">
      <c r="A76" s="254">
        <v>1</v>
      </c>
      <c r="B76" s="167" t="s">
        <v>114</v>
      </c>
      <c r="C76" s="421">
        <f>SUM(D76:H76)</f>
        <v>80</v>
      </c>
      <c r="D76" s="169">
        <f t="shared" si="36"/>
        <v>0</v>
      </c>
      <c r="E76" s="170">
        <f t="shared" si="36"/>
        <v>0</v>
      </c>
      <c r="F76" s="170">
        <f t="shared" si="36"/>
        <v>0</v>
      </c>
      <c r="G76" s="170">
        <f t="shared" si="36"/>
        <v>0</v>
      </c>
      <c r="H76" s="171">
        <f t="shared" si="36"/>
        <v>80</v>
      </c>
      <c r="I76" s="73"/>
      <c r="J76" s="74"/>
      <c r="K76" s="74"/>
      <c r="L76" s="74"/>
      <c r="M76" s="74"/>
      <c r="N76" s="172"/>
      <c r="O76" s="72"/>
      <c r="P76" s="111"/>
      <c r="Q76" s="87"/>
      <c r="R76" s="87"/>
      <c r="S76" s="268"/>
      <c r="T76" s="87">
        <v>80</v>
      </c>
      <c r="U76" s="173" t="s">
        <v>25</v>
      </c>
      <c r="V76" s="72">
        <v>3</v>
      </c>
      <c r="W76" s="111"/>
      <c r="X76" s="87"/>
      <c r="Y76" s="87"/>
      <c r="Z76" s="87"/>
      <c r="AA76" s="87"/>
      <c r="AB76" s="173"/>
      <c r="AC76" s="72"/>
      <c r="AD76" s="111"/>
      <c r="AE76" s="87"/>
      <c r="AF76" s="87"/>
      <c r="AG76" s="87"/>
      <c r="AH76" s="87"/>
      <c r="AI76" s="173"/>
      <c r="AJ76" s="72"/>
      <c r="AK76" s="111"/>
      <c r="AL76" s="87"/>
      <c r="AM76" s="87"/>
      <c r="AN76" s="87"/>
      <c r="AO76" s="87"/>
      <c r="AP76" s="173"/>
      <c r="AQ76" s="72"/>
      <c r="AR76" s="111"/>
      <c r="AS76" s="87"/>
      <c r="AT76" s="87"/>
      <c r="AU76" s="87"/>
      <c r="AV76" s="87"/>
      <c r="AW76" s="173"/>
      <c r="AX76" s="71"/>
    </row>
    <row r="77" spans="1:50" s="9" customFormat="1" ht="23.25">
      <c r="A77" s="255">
        <v>2</v>
      </c>
      <c r="B77" s="175" t="s">
        <v>115</v>
      </c>
      <c r="C77" s="421">
        <f>SUM(D77:H77)</f>
        <v>80</v>
      </c>
      <c r="D77" s="169">
        <f t="shared" si="36"/>
        <v>0</v>
      </c>
      <c r="E77" s="170">
        <f t="shared" si="36"/>
        <v>0</v>
      </c>
      <c r="F77" s="170">
        <f t="shared" si="36"/>
        <v>0</v>
      </c>
      <c r="G77" s="170">
        <f t="shared" si="36"/>
        <v>0</v>
      </c>
      <c r="H77" s="171">
        <f t="shared" si="36"/>
        <v>80</v>
      </c>
      <c r="I77" s="55"/>
      <c r="J77" s="56"/>
      <c r="K77" s="56"/>
      <c r="L77" s="56"/>
      <c r="M77" s="56"/>
      <c r="N77" s="57"/>
      <c r="O77" s="54"/>
      <c r="P77" s="58"/>
      <c r="Q77" s="59"/>
      <c r="R77" s="59"/>
      <c r="S77" s="59"/>
      <c r="T77" s="59"/>
      <c r="U77" s="60"/>
      <c r="V77" s="54"/>
      <c r="W77" s="58"/>
      <c r="X77" s="59"/>
      <c r="Y77" s="59"/>
      <c r="Z77" s="267"/>
      <c r="AA77" s="59">
        <v>80</v>
      </c>
      <c r="AB77" s="60" t="s">
        <v>25</v>
      </c>
      <c r="AC77" s="54">
        <v>3</v>
      </c>
      <c r="AD77" s="58"/>
      <c r="AE77" s="59"/>
      <c r="AF77" s="59"/>
      <c r="AG77" s="59"/>
      <c r="AH77" s="59"/>
      <c r="AI77" s="60"/>
      <c r="AJ77" s="54"/>
      <c r="AK77" s="58"/>
      <c r="AL77" s="59"/>
      <c r="AM77" s="59"/>
      <c r="AN77" s="59"/>
      <c r="AO77" s="59"/>
      <c r="AP77" s="60"/>
      <c r="AQ77" s="54"/>
      <c r="AR77" s="58"/>
      <c r="AS77" s="59"/>
      <c r="AT77" s="59"/>
      <c r="AU77" s="59"/>
      <c r="AV77" s="59"/>
      <c r="AW77" s="60"/>
      <c r="AX77" s="53"/>
    </row>
    <row r="78" spans="1:50" s="9" customFormat="1" ht="23.25">
      <c r="A78" s="255">
        <v>3</v>
      </c>
      <c r="B78" s="175" t="s">
        <v>116</v>
      </c>
      <c r="C78" s="421">
        <f>SUM(D78:H78)</f>
        <v>240</v>
      </c>
      <c r="D78" s="169">
        <f t="shared" si="36"/>
        <v>0</v>
      </c>
      <c r="E78" s="170">
        <f t="shared" si="36"/>
        <v>0</v>
      </c>
      <c r="F78" s="170">
        <f t="shared" si="36"/>
        <v>0</v>
      </c>
      <c r="G78" s="170">
        <f t="shared" si="36"/>
        <v>0</v>
      </c>
      <c r="H78" s="171">
        <f t="shared" si="36"/>
        <v>240</v>
      </c>
      <c r="I78" s="55"/>
      <c r="J78" s="56"/>
      <c r="K78" s="56"/>
      <c r="L78" s="56"/>
      <c r="M78" s="56"/>
      <c r="N78" s="57"/>
      <c r="O78" s="54"/>
      <c r="P78" s="58"/>
      <c r="Q78" s="59"/>
      <c r="R78" s="59"/>
      <c r="S78" s="59"/>
      <c r="T78" s="59"/>
      <c r="U78" s="60"/>
      <c r="V78" s="54"/>
      <c r="W78" s="58"/>
      <c r="X78" s="59"/>
      <c r="Y78" s="59"/>
      <c r="Z78" s="59"/>
      <c r="AA78" s="59"/>
      <c r="AB78" s="60"/>
      <c r="AC78" s="54"/>
      <c r="AD78" s="58"/>
      <c r="AE78" s="59"/>
      <c r="AF78" s="59"/>
      <c r="AG78" s="267"/>
      <c r="AH78" s="59">
        <v>160</v>
      </c>
      <c r="AI78" s="60" t="s">
        <v>25</v>
      </c>
      <c r="AJ78" s="54">
        <v>5</v>
      </c>
      <c r="AK78" s="58"/>
      <c r="AL78" s="59"/>
      <c r="AM78" s="59"/>
      <c r="AN78" s="59"/>
      <c r="AO78" s="59"/>
      <c r="AP78" s="60"/>
      <c r="AQ78" s="54"/>
      <c r="AR78" s="58"/>
      <c r="AS78" s="59"/>
      <c r="AT78" s="59"/>
      <c r="AU78" s="267"/>
      <c r="AV78" s="59">
        <v>80</v>
      </c>
      <c r="AW78" s="60" t="s">
        <v>25</v>
      </c>
      <c r="AX78" s="53">
        <v>3</v>
      </c>
    </row>
    <row r="79" spans="1:50" s="9" customFormat="1" ht="24" thickBot="1">
      <c r="A79" s="257">
        <v>4</v>
      </c>
      <c r="B79" s="180" t="s">
        <v>117</v>
      </c>
      <c r="C79" s="430">
        <f>SUM(D79:H79)</f>
        <v>80</v>
      </c>
      <c r="D79" s="264">
        <f t="shared" si="36"/>
        <v>0</v>
      </c>
      <c r="E79" s="113">
        <f t="shared" si="36"/>
        <v>0</v>
      </c>
      <c r="F79" s="113"/>
      <c r="G79" s="113">
        <f t="shared" si="36"/>
        <v>0</v>
      </c>
      <c r="H79" s="265">
        <f t="shared" si="36"/>
        <v>80</v>
      </c>
      <c r="I79" s="184"/>
      <c r="J79" s="185"/>
      <c r="K79" s="185"/>
      <c r="L79" s="185"/>
      <c r="M79" s="185"/>
      <c r="N79" s="186"/>
      <c r="O79" s="187"/>
      <c r="P79" s="188"/>
      <c r="Q79" s="189"/>
      <c r="R79" s="189"/>
      <c r="S79" s="189"/>
      <c r="T79" s="189"/>
      <c r="U79" s="190"/>
      <c r="V79" s="187"/>
      <c r="W79" s="188"/>
      <c r="X79" s="189"/>
      <c r="Y79" s="189"/>
      <c r="Z79" s="189"/>
      <c r="AA79" s="189"/>
      <c r="AB79" s="190"/>
      <c r="AC79" s="187"/>
      <c r="AD79" s="188"/>
      <c r="AE79" s="189"/>
      <c r="AF79" s="189"/>
      <c r="AG79" s="189"/>
      <c r="AH79" s="189"/>
      <c r="AI79" s="190"/>
      <c r="AJ79" s="187"/>
      <c r="AK79" s="188"/>
      <c r="AL79" s="189"/>
      <c r="AM79" s="189"/>
      <c r="AN79" s="287"/>
      <c r="AO79" s="189">
        <v>80</v>
      </c>
      <c r="AP79" s="190" t="s">
        <v>25</v>
      </c>
      <c r="AQ79" s="187">
        <v>3</v>
      </c>
      <c r="AR79" s="188"/>
      <c r="AS79" s="188"/>
      <c r="AT79" s="188"/>
      <c r="AU79" s="188"/>
      <c r="AV79" s="188"/>
      <c r="AW79" s="188"/>
      <c r="AX79" s="191"/>
    </row>
    <row r="80" spans="1:50" s="9" customFormat="1" ht="20.2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</row>
    <row r="81" spans="1:50" s="9" customFormat="1" ht="23.25">
      <c r="A81" s="159" t="s">
        <v>101</v>
      </c>
      <c r="B81" s="397" t="s">
        <v>137</v>
      </c>
      <c r="C81" s="159">
        <f>D81+E81+F81+G81+H81</f>
        <v>0</v>
      </c>
      <c r="D81" s="159">
        <f>I81+P81+W81+AD81+AK81+AR81</f>
        <v>0</v>
      </c>
      <c r="E81" s="159">
        <f>J81+Q81+X81+AE81+AL81+AS81</f>
        <v>0</v>
      </c>
      <c r="F81" s="159">
        <f>K81+R81+Y81+AF81+AM81+AT81</f>
        <v>0</v>
      </c>
      <c r="G81" s="159">
        <f>L81+S81+Z81+AG81+AN81+AU81</f>
        <v>0</v>
      </c>
      <c r="H81" s="236">
        <f>M81+T81+AA81+AH81+AO81+AV81</f>
        <v>0</v>
      </c>
      <c r="I81" s="288">
        <v>0</v>
      </c>
      <c r="J81" s="289">
        <v>0</v>
      </c>
      <c r="K81" s="289">
        <v>0</v>
      </c>
      <c r="L81" s="289">
        <v>0</v>
      </c>
      <c r="M81" s="289">
        <v>0</v>
      </c>
      <c r="N81" s="290">
        <v>0</v>
      </c>
      <c r="O81" s="252">
        <v>0</v>
      </c>
      <c r="P81" s="291">
        <v>0</v>
      </c>
      <c r="Q81" s="289">
        <v>0</v>
      </c>
      <c r="R81" s="289">
        <v>0</v>
      </c>
      <c r="S81" s="289">
        <v>0</v>
      </c>
      <c r="T81" s="289">
        <v>0</v>
      </c>
      <c r="U81" s="290">
        <v>0</v>
      </c>
      <c r="V81" s="252">
        <v>0</v>
      </c>
      <c r="W81" s="291">
        <v>0</v>
      </c>
      <c r="X81" s="289">
        <v>0</v>
      </c>
      <c r="Y81" s="289">
        <v>0</v>
      </c>
      <c r="Z81" s="289">
        <v>0</v>
      </c>
      <c r="AA81" s="289">
        <v>0</v>
      </c>
      <c r="AB81" s="290">
        <v>0</v>
      </c>
      <c r="AC81" s="252">
        <v>0</v>
      </c>
      <c r="AD81" s="291">
        <v>0</v>
      </c>
      <c r="AE81" s="289">
        <v>0</v>
      </c>
      <c r="AF81" s="289">
        <v>0</v>
      </c>
      <c r="AG81" s="289">
        <v>0</v>
      </c>
      <c r="AH81" s="289">
        <v>0</v>
      </c>
      <c r="AI81" s="290">
        <v>0</v>
      </c>
      <c r="AJ81" s="292">
        <v>0</v>
      </c>
      <c r="AK81" s="291">
        <v>0</v>
      </c>
      <c r="AL81" s="289">
        <v>0</v>
      </c>
      <c r="AM81" s="289">
        <v>0</v>
      </c>
      <c r="AN81" s="289">
        <v>0</v>
      </c>
      <c r="AO81" s="289">
        <v>0</v>
      </c>
      <c r="AP81" s="290">
        <v>0</v>
      </c>
      <c r="AQ81" s="252">
        <v>2</v>
      </c>
      <c r="AR81" s="291">
        <v>0</v>
      </c>
      <c r="AS81" s="289">
        <v>0</v>
      </c>
      <c r="AT81" s="289">
        <v>0</v>
      </c>
      <c r="AU81" s="289">
        <v>0</v>
      </c>
      <c r="AV81" s="289">
        <v>0</v>
      </c>
      <c r="AW81" s="293">
        <v>0</v>
      </c>
      <c r="AX81" s="159">
        <v>8</v>
      </c>
    </row>
    <row r="82" spans="1:51" s="120" customFormat="1" ht="21" thickBot="1">
      <c r="A82" s="116"/>
      <c r="B82" s="114"/>
      <c r="C82" s="115"/>
      <c r="D82" s="115"/>
      <c r="E82" s="115"/>
      <c r="F82" s="115"/>
      <c r="G82" s="115"/>
      <c r="H82" s="115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9"/>
      <c r="AY82" s="9"/>
    </row>
    <row r="83" spans="1:63" s="106" customFormat="1" ht="21" thickBot="1">
      <c r="A83" s="116"/>
      <c r="B83" s="118" t="s">
        <v>36</v>
      </c>
      <c r="C83" s="115"/>
      <c r="D83" s="115"/>
      <c r="E83" s="115"/>
      <c r="F83" s="115"/>
      <c r="G83" s="115"/>
      <c r="H83" s="115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472"/>
      <c r="X83" s="473"/>
      <c r="Y83" s="473"/>
      <c r="Z83" s="473"/>
      <c r="AA83" s="473"/>
      <c r="AB83" s="473"/>
      <c r="AC83" s="473"/>
      <c r="AD83" s="472"/>
      <c r="AE83" s="473"/>
      <c r="AF83" s="473"/>
      <c r="AG83" s="473"/>
      <c r="AH83" s="473"/>
      <c r="AI83" s="473"/>
      <c r="AJ83" s="473"/>
      <c r="AK83" s="472"/>
      <c r="AL83" s="473"/>
      <c r="AM83" s="473"/>
      <c r="AN83" s="473"/>
      <c r="AO83" s="473"/>
      <c r="AP83" s="473"/>
      <c r="AQ83" s="473"/>
      <c r="AR83" s="472"/>
      <c r="AS83" s="473"/>
      <c r="AT83" s="473"/>
      <c r="AU83" s="473"/>
      <c r="AV83" s="473"/>
      <c r="AW83" s="473"/>
      <c r="AX83" s="473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</row>
    <row r="84" spans="1:63" s="106" customFormat="1" ht="21" thickBot="1">
      <c r="A84" s="116"/>
      <c r="B84" s="123" t="s">
        <v>37</v>
      </c>
      <c r="C84" s="294">
        <f>C13+C24+C49+C75+C81+C36+C71</f>
        <v>2400</v>
      </c>
      <c r="D84" s="295">
        <f>SUM(D13,D24,D36,D49,D75,D71)</f>
        <v>735</v>
      </c>
      <c r="E84" s="295">
        <f>SUM(E13,E24,E36,E49,E75,E71)</f>
        <v>870</v>
      </c>
      <c r="F84" s="295">
        <f>SUM(F13,F24,F36,F49,F75,F71)</f>
        <v>75</v>
      </c>
      <c r="G84" s="295">
        <f>SUM(G13,G24,G36,G49,G75,G71)</f>
        <v>240</v>
      </c>
      <c r="H84" s="296">
        <f>SUM(H13,H24,H36,H49,H75,H71)</f>
        <v>480</v>
      </c>
      <c r="I84" s="121">
        <f aca="true" t="shared" si="39" ref="I84:N84">I13+I24+I49+I75+I81+I36+I71</f>
        <v>210</v>
      </c>
      <c r="J84" s="121">
        <f t="shared" si="39"/>
        <v>150</v>
      </c>
      <c r="K84" s="121">
        <f t="shared" si="39"/>
        <v>0</v>
      </c>
      <c r="L84" s="121">
        <f t="shared" si="39"/>
        <v>0</v>
      </c>
      <c r="M84" s="121">
        <f t="shared" si="39"/>
        <v>0</v>
      </c>
      <c r="N84" s="121">
        <f t="shared" si="39"/>
        <v>2</v>
      </c>
      <c r="O84" s="261">
        <f>O13+O24+O49++O75+O81+O36+O71</f>
        <v>30</v>
      </c>
      <c r="P84" s="121">
        <f aca="true" t="shared" si="40" ref="P84:U84">P13+P24+P49+P75+P81+P36+P71</f>
        <v>135</v>
      </c>
      <c r="Q84" s="121">
        <f t="shared" si="40"/>
        <v>225</v>
      </c>
      <c r="R84" s="121">
        <f t="shared" si="40"/>
        <v>0</v>
      </c>
      <c r="S84" s="121">
        <f t="shared" si="40"/>
        <v>0</v>
      </c>
      <c r="T84" s="121">
        <f t="shared" si="40"/>
        <v>80</v>
      </c>
      <c r="U84" s="121">
        <f t="shared" si="40"/>
        <v>3</v>
      </c>
      <c r="V84" s="261">
        <f>V13+V24+V49++V75+V81+V36+V71</f>
        <v>30</v>
      </c>
      <c r="W84" s="121">
        <f aca="true" t="shared" si="41" ref="W84:AB84">W13+W24+W49+W75+W81+W36+W71</f>
        <v>120</v>
      </c>
      <c r="X84" s="121">
        <f t="shared" si="41"/>
        <v>165</v>
      </c>
      <c r="Y84" s="121">
        <f t="shared" si="41"/>
        <v>0</v>
      </c>
      <c r="Z84" s="121">
        <f t="shared" si="41"/>
        <v>75</v>
      </c>
      <c r="AA84" s="121">
        <f t="shared" si="41"/>
        <v>80</v>
      </c>
      <c r="AB84" s="121">
        <f t="shared" si="41"/>
        <v>1</v>
      </c>
      <c r="AC84" s="261">
        <f>AC13+AC24+AC49++AC75+AC81+AC36+AC71</f>
        <v>30</v>
      </c>
      <c r="AD84" s="121">
        <f aca="true" t="shared" si="42" ref="AD84:AI84">AD13+AD24+AD49+AD75+AD81+AD36+AD71</f>
        <v>135</v>
      </c>
      <c r="AE84" s="121">
        <f t="shared" si="42"/>
        <v>165</v>
      </c>
      <c r="AF84" s="121">
        <f t="shared" si="42"/>
        <v>15</v>
      </c>
      <c r="AG84" s="121">
        <f t="shared" si="42"/>
        <v>30</v>
      </c>
      <c r="AH84" s="121">
        <f t="shared" si="42"/>
        <v>160</v>
      </c>
      <c r="AI84" s="121">
        <f t="shared" si="42"/>
        <v>3</v>
      </c>
      <c r="AJ84" s="261">
        <f>AJ13+AJ24+AJ49++AJ75+AJ81+AJ36+AJ71</f>
        <v>30</v>
      </c>
      <c r="AK84" s="121">
        <f aca="true" t="shared" si="43" ref="AK84:AP84">AK13+AK24+AK49+AK75+AK81+AK36+AK71</f>
        <v>90</v>
      </c>
      <c r="AL84" s="121">
        <f t="shared" si="43"/>
        <v>90</v>
      </c>
      <c r="AM84" s="121">
        <f t="shared" si="43"/>
        <v>30</v>
      </c>
      <c r="AN84" s="121">
        <f t="shared" si="43"/>
        <v>90</v>
      </c>
      <c r="AO84" s="121">
        <f t="shared" si="43"/>
        <v>80</v>
      </c>
      <c r="AP84" s="121">
        <f t="shared" si="43"/>
        <v>2</v>
      </c>
      <c r="AQ84" s="261">
        <f>AQ13+AQ24+AQ49++AQ75+AQ81+AQ36+AQ71</f>
        <v>30</v>
      </c>
      <c r="AR84" s="121">
        <f aca="true" t="shared" si="44" ref="AR84:AW84">AR13+AR24+AR49+AR75+AR81+AR36+AR71</f>
        <v>45</v>
      </c>
      <c r="AS84" s="121">
        <f t="shared" si="44"/>
        <v>75</v>
      </c>
      <c r="AT84" s="121">
        <f t="shared" si="44"/>
        <v>30</v>
      </c>
      <c r="AU84" s="121">
        <f t="shared" si="44"/>
        <v>45</v>
      </c>
      <c r="AV84" s="121">
        <f t="shared" si="44"/>
        <v>80</v>
      </c>
      <c r="AW84" s="121">
        <f t="shared" si="44"/>
        <v>1</v>
      </c>
      <c r="AX84" s="261">
        <f>AX13+AX24+AX49++AX75+AX81+AX36+AX71</f>
        <v>30</v>
      </c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</row>
    <row r="85" spans="1:63" s="106" customFormat="1" ht="22.5">
      <c r="A85" s="116"/>
      <c r="B85" s="123" t="s">
        <v>70</v>
      </c>
      <c r="C85" s="515">
        <f>C84</f>
        <v>2400</v>
      </c>
      <c r="D85" s="516"/>
      <c r="E85" s="516"/>
      <c r="F85" s="516"/>
      <c r="G85" s="516"/>
      <c r="H85" s="517"/>
      <c r="I85" s="468">
        <f>SUM(I84:M84)</f>
        <v>360</v>
      </c>
      <c r="J85" s="468"/>
      <c r="K85" s="468"/>
      <c r="L85" s="468"/>
      <c r="M85" s="468"/>
      <c r="N85" s="468"/>
      <c r="O85" s="469"/>
      <c r="P85" s="467">
        <f>SUM(P84:T84)</f>
        <v>440</v>
      </c>
      <c r="Q85" s="468"/>
      <c r="R85" s="468"/>
      <c r="S85" s="468"/>
      <c r="T85" s="468"/>
      <c r="U85" s="468"/>
      <c r="V85" s="469"/>
      <c r="W85" s="467">
        <f>SUM(W84:AA84)</f>
        <v>440</v>
      </c>
      <c r="X85" s="468"/>
      <c r="Y85" s="468"/>
      <c r="Z85" s="468"/>
      <c r="AA85" s="468"/>
      <c r="AB85" s="468"/>
      <c r="AC85" s="469"/>
      <c r="AD85" s="467">
        <f>SUM(AD84:AH84)</f>
        <v>505</v>
      </c>
      <c r="AE85" s="468"/>
      <c r="AF85" s="468"/>
      <c r="AG85" s="468"/>
      <c r="AH85" s="468"/>
      <c r="AI85" s="468"/>
      <c r="AJ85" s="469"/>
      <c r="AK85" s="467">
        <f>SUM(AK84:AO84)</f>
        <v>380</v>
      </c>
      <c r="AL85" s="468"/>
      <c r="AM85" s="468"/>
      <c r="AN85" s="468"/>
      <c r="AO85" s="468"/>
      <c r="AP85" s="468"/>
      <c r="AQ85" s="469"/>
      <c r="AR85" s="467">
        <f>SUM(AR84:AV84)</f>
        <v>275</v>
      </c>
      <c r="AS85" s="468"/>
      <c r="AT85" s="468"/>
      <c r="AU85" s="468"/>
      <c r="AV85" s="468"/>
      <c r="AW85" s="468"/>
      <c r="AX85" s="46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</row>
    <row r="86" spans="1:63" s="9" customFormat="1" ht="27.75" thickBot="1">
      <c r="A86" s="116"/>
      <c r="B86" s="124" t="s">
        <v>38</v>
      </c>
      <c r="C86" s="512">
        <f>C85-H84</f>
        <v>1920</v>
      </c>
      <c r="D86" s="513"/>
      <c r="E86" s="513"/>
      <c r="F86" s="513"/>
      <c r="G86" s="513"/>
      <c r="H86" s="514"/>
      <c r="I86" s="494">
        <f>SUM(I84:L84)</f>
        <v>360</v>
      </c>
      <c r="J86" s="494"/>
      <c r="K86" s="494"/>
      <c r="L86" s="494"/>
      <c r="M86" s="494"/>
      <c r="N86" s="494"/>
      <c r="O86" s="495"/>
      <c r="P86" s="493">
        <f>SUM(P84:S84)</f>
        <v>360</v>
      </c>
      <c r="Q86" s="494"/>
      <c r="R86" s="494"/>
      <c r="S86" s="494"/>
      <c r="T86" s="494"/>
      <c r="U86" s="494"/>
      <c r="V86" s="495"/>
      <c r="W86" s="493">
        <f>SUM(W84:Z84)</f>
        <v>360</v>
      </c>
      <c r="X86" s="494"/>
      <c r="Y86" s="494"/>
      <c r="Z86" s="494"/>
      <c r="AA86" s="494"/>
      <c r="AB86" s="494"/>
      <c r="AC86" s="495"/>
      <c r="AD86" s="493">
        <f>SUM(AD84:AG84)</f>
        <v>345</v>
      </c>
      <c r="AE86" s="494"/>
      <c r="AF86" s="494"/>
      <c r="AG86" s="494"/>
      <c r="AH86" s="494"/>
      <c r="AI86" s="494"/>
      <c r="AJ86" s="495"/>
      <c r="AK86" s="493">
        <f>SUM(AK84:AN84)</f>
        <v>300</v>
      </c>
      <c r="AL86" s="494"/>
      <c r="AM86" s="494"/>
      <c r="AN86" s="494"/>
      <c r="AO86" s="494"/>
      <c r="AP86" s="494"/>
      <c r="AQ86" s="495"/>
      <c r="AR86" s="493">
        <f>SUM(AR84:AU84)</f>
        <v>195</v>
      </c>
      <c r="AS86" s="494"/>
      <c r="AT86" s="494"/>
      <c r="AU86" s="494"/>
      <c r="AV86" s="494"/>
      <c r="AW86" s="494"/>
      <c r="AX86" s="495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</row>
    <row r="87" spans="1:63" s="9" customFormat="1" ht="18.75">
      <c r="A87" s="385"/>
      <c r="B87" s="385"/>
      <c r="C87" s="385"/>
      <c r="D87" s="385"/>
      <c r="E87" s="385"/>
      <c r="F87" s="385"/>
      <c r="G87" s="385"/>
      <c r="H87" s="385"/>
      <c r="I87" s="385"/>
      <c r="J87" s="385"/>
      <c r="K87" s="385"/>
      <c r="L87" s="385"/>
      <c r="M87" s="385"/>
      <c r="N87" s="385"/>
      <c r="O87" s="385"/>
      <c r="P87" s="385"/>
      <c r="Q87" s="385"/>
      <c r="R87" s="385"/>
      <c r="S87" s="385"/>
      <c r="T87" s="385"/>
      <c r="U87" s="385"/>
      <c r="V87" s="385"/>
      <c r="W87" s="385"/>
      <c r="X87" s="385"/>
      <c r="Y87" s="385"/>
      <c r="Z87" s="385"/>
      <c r="AA87" s="385"/>
      <c r="AB87" s="385"/>
      <c r="AC87" s="385"/>
      <c r="AD87" s="385"/>
      <c r="AE87" s="385"/>
      <c r="AF87" s="385"/>
      <c r="AG87" s="385"/>
      <c r="AH87" s="385"/>
      <c r="AI87" s="385"/>
      <c r="AJ87" s="385"/>
      <c r="AK87" s="385"/>
      <c r="AL87" s="385"/>
      <c r="AM87" s="385"/>
      <c r="AN87" s="385"/>
      <c r="AO87" s="385"/>
      <c r="AP87" s="385"/>
      <c r="AQ87" s="385"/>
      <c r="AR87" s="385"/>
      <c r="AS87" s="385"/>
      <c r="AT87" s="385"/>
      <c r="AU87" s="29"/>
      <c r="AV87" s="385"/>
      <c r="AW87" s="385"/>
      <c r="AX87" s="385"/>
      <c r="AY87" s="385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</row>
    <row r="88" spans="1:51" s="29" customFormat="1" ht="20.25">
      <c r="A88" s="116"/>
      <c r="B88" s="125" t="s">
        <v>39</v>
      </c>
      <c r="AR88" s="126"/>
      <c r="AS88" s="128"/>
      <c r="AT88" s="128"/>
      <c r="AV88" s="9"/>
      <c r="AW88" s="9"/>
      <c r="AX88" s="9"/>
      <c r="AY88" s="9"/>
    </row>
    <row r="89" spans="1:51" s="29" customFormat="1" ht="22.5">
      <c r="A89" s="116"/>
      <c r="B89" s="131" t="s">
        <v>40</v>
      </c>
      <c r="C89" s="192"/>
      <c r="D89" s="132"/>
      <c r="E89" s="132"/>
      <c r="F89" s="132"/>
      <c r="G89" s="132"/>
      <c r="H89" s="132"/>
      <c r="AY89" s="9"/>
    </row>
    <row r="90" spans="1:51" s="29" customFormat="1" ht="20.25">
      <c r="A90" s="116"/>
      <c r="B90" s="131" t="s">
        <v>41</v>
      </c>
      <c r="C90" s="132"/>
      <c r="D90" s="132"/>
      <c r="E90" s="132"/>
      <c r="F90" s="132"/>
      <c r="G90" s="132"/>
      <c r="H90" s="132"/>
      <c r="AY90" s="9"/>
    </row>
    <row r="91" spans="1:51" s="29" customFormat="1" ht="20.25">
      <c r="A91" s="116"/>
      <c r="B91" s="9" t="s">
        <v>42</v>
      </c>
      <c r="C91" s="132"/>
      <c r="D91" s="132"/>
      <c r="E91" s="132"/>
      <c r="F91" s="132"/>
      <c r="G91" s="132"/>
      <c r="H91" s="132"/>
      <c r="AJ91" s="35"/>
      <c r="AK91" s="35"/>
      <c r="AL91" s="35"/>
      <c r="AM91" s="35"/>
      <c r="AN91" s="35"/>
      <c r="AO91" s="35"/>
      <c r="AP91" s="35"/>
      <c r="AY91" s="9"/>
    </row>
    <row r="92" spans="1:51" s="29" customFormat="1" ht="20.25">
      <c r="A92" s="116"/>
      <c r="B92" s="131" t="s">
        <v>69</v>
      </c>
      <c r="C92" s="132"/>
      <c r="D92" s="132"/>
      <c r="E92" s="132"/>
      <c r="F92" s="132"/>
      <c r="G92" s="132"/>
      <c r="H92" s="132"/>
      <c r="AI92" s="134"/>
      <c r="AJ92" s="133"/>
      <c r="AK92" s="476" t="s">
        <v>43</v>
      </c>
      <c r="AL92" s="476"/>
      <c r="AM92" s="476"/>
      <c r="AN92" s="476"/>
      <c r="AO92" s="476"/>
      <c r="AP92" s="133"/>
      <c r="AQ92" s="133"/>
      <c r="AR92" s="134"/>
      <c r="AY92" s="9"/>
    </row>
    <row r="93" spans="1:51" s="29" customFormat="1" ht="20.25">
      <c r="A93" s="116"/>
      <c r="B93" s="9" t="s">
        <v>44</v>
      </c>
      <c r="C93" s="132"/>
      <c r="D93" s="132"/>
      <c r="E93" s="132"/>
      <c r="F93" s="132"/>
      <c r="G93" s="132"/>
      <c r="H93" s="132"/>
      <c r="AI93" s="134"/>
      <c r="AJ93" s="133"/>
      <c r="AK93" s="133"/>
      <c r="AL93" s="133"/>
      <c r="AM93" s="133"/>
      <c r="AN93" s="133"/>
      <c r="AO93" s="133"/>
      <c r="AP93" s="133"/>
      <c r="AQ93" s="133"/>
      <c r="AR93" s="134"/>
      <c r="AY93" s="9"/>
    </row>
    <row r="94" spans="2:51" ht="22.5">
      <c r="B94" s="141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  <c r="AN94" s="192"/>
      <c r="AO94" s="192"/>
      <c r="AP94" s="192"/>
      <c r="AQ94" s="192"/>
      <c r="AR94" s="192"/>
      <c r="AS94" s="192"/>
      <c r="AT94" s="192"/>
      <c r="AU94" s="192"/>
      <c r="AV94" s="192"/>
      <c r="AW94" s="192"/>
      <c r="AX94" s="192"/>
      <c r="AY94" s="9"/>
    </row>
    <row r="95" spans="9:15" ht="12">
      <c r="I95" s="29"/>
      <c r="J95" s="29"/>
      <c r="K95" s="29"/>
      <c r="L95" s="29"/>
      <c r="M95" s="29"/>
      <c r="N95" s="29"/>
      <c r="O95" s="29"/>
    </row>
    <row r="96" spans="9:15" ht="12">
      <c r="I96" s="29"/>
      <c r="J96" s="29"/>
      <c r="K96" s="29"/>
      <c r="L96" s="29"/>
      <c r="M96" s="29"/>
      <c r="N96" s="29"/>
      <c r="O96" s="29"/>
    </row>
    <row r="97" spans="9:15" ht="12">
      <c r="I97" s="29"/>
      <c r="J97" s="29"/>
      <c r="K97" s="29"/>
      <c r="L97" s="29"/>
      <c r="M97" s="29"/>
      <c r="N97" s="29"/>
      <c r="O97" s="29"/>
    </row>
    <row r="98" spans="9:15" ht="12">
      <c r="I98" s="29"/>
      <c r="J98" s="29"/>
      <c r="K98" s="29"/>
      <c r="L98" s="29"/>
      <c r="M98" s="29"/>
      <c r="N98" s="29"/>
      <c r="O98" s="29"/>
    </row>
    <row r="99" spans="9:15" ht="12">
      <c r="I99" s="29"/>
      <c r="J99" s="29"/>
      <c r="K99" s="29"/>
      <c r="L99" s="29"/>
      <c r="M99" s="29"/>
      <c r="N99" s="29"/>
      <c r="O99" s="29"/>
    </row>
    <row r="100" spans="9:15" ht="12">
      <c r="I100" s="29"/>
      <c r="J100" s="29"/>
      <c r="K100" s="29"/>
      <c r="L100" s="29"/>
      <c r="M100" s="29"/>
      <c r="N100" s="29"/>
      <c r="O100" s="29"/>
    </row>
    <row r="101" spans="9:15" ht="12">
      <c r="I101" s="29"/>
      <c r="J101" s="29"/>
      <c r="K101" s="29"/>
      <c r="L101" s="29"/>
      <c r="M101" s="29"/>
      <c r="N101" s="29"/>
      <c r="O101" s="29"/>
    </row>
    <row r="102" spans="9:15" ht="12">
      <c r="I102" s="29"/>
      <c r="J102" s="29"/>
      <c r="K102" s="29"/>
      <c r="L102" s="29"/>
      <c r="M102" s="29"/>
      <c r="N102" s="29"/>
      <c r="O102" s="29"/>
    </row>
    <row r="103" spans="9:15" ht="12">
      <c r="I103" s="29"/>
      <c r="J103" s="29"/>
      <c r="K103" s="29"/>
      <c r="L103" s="29"/>
      <c r="M103" s="29"/>
      <c r="N103" s="29"/>
      <c r="O103" s="29"/>
    </row>
    <row r="104" spans="9:15" ht="12">
      <c r="I104" s="29"/>
      <c r="J104" s="29"/>
      <c r="K104" s="29"/>
      <c r="L104" s="29"/>
      <c r="M104" s="29"/>
      <c r="N104" s="29"/>
      <c r="O104" s="29"/>
    </row>
    <row r="105" spans="9:15" ht="12">
      <c r="I105" s="29"/>
      <c r="J105" s="29"/>
      <c r="K105" s="29"/>
      <c r="L105" s="29"/>
      <c r="M105" s="29"/>
      <c r="N105" s="29"/>
      <c r="O105" s="29"/>
    </row>
    <row r="106" spans="9:15" ht="12">
      <c r="I106" s="29"/>
      <c r="J106" s="29"/>
      <c r="K106" s="29"/>
      <c r="L106" s="29"/>
      <c r="M106" s="29"/>
      <c r="N106" s="29"/>
      <c r="O106" s="29"/>
    </row>
    <row r="107" spans="9:15" ht="12">
      <c r="I107" s="29"/>
      <c r="J107" s="29"/>
      <c r="K107" s="29"/>
      <c r="L107" s="29"/>
      <c r="M107" s="29"/>
      <c r="N107" s="29"/>
      <c r="O107" s="29"/>
    </row>
    <row r="108" spans="9:15" ht="12">
      <c r="I108" s="29"/>
      <c r="J108" s="29"/>
      <c r="K108" s="29"/>
      <c r="L108" s="29"/>
      <c r="M108" s="29"/>
      <c r="N108" s="29"/>
      <c r="O108" s="29"/>
    </row>
    <row r="109" spans="9:15" ht="12">
      <c r="I109" s="29"/>
      <c r="J109" s="29"/>
      <c r="K109" s="29"/>
      <c r="L109" s="29"/>
      <c r="M109" s="29"/>
      <c r="N109" s="29"/>
      <c r="O109" s="29"/>
    </row>
    <row r="110" spans="9:15" ht="12">
      <c r="I110" s="29"/>
      <c r="J110" s="29"/>
      <c r="K110" s="29"/>
      <c r="L110" s="29"/>
      <c r="M110" s="29"/>
      <c r="N110" s="29"/>
      <c r="O110" s="29"/>
    </row>
    <row r="111" spans="9:15" ht="12">
      <c r="I111" s="29"/>
      <c r="J111" s="29"/>
      <c r="K111" s="29"/>
      <c r="L111" s="29"/>
      <c r="M111" s="29"/>
      <c r="N111" s="29"/>
      <c r="O111" s="29"/>
    </row>
    <row r="112" spans="9:15" ht="12">
      <c r="I112" s="29"/>
      <c r="J112" s="29"/>
      <c r="K112" s="29"/>
      <c r="L112" s="29"/>
      <c r="M112" s="29"/>
      <c r="N112" s="29"/>
      <c r="O112" s="29"/>
    </row>
    <row r="113" spans="9:15" ht="12">
      <c r="I113" s="29"/>
      <c r="J113" s="29"/>
      <c r="K113" s="29"/>
      <c r="L113" s="29"/>
      <c r="M113" s="29"/>
      <c r="N113" s="29"/>
      <c r="O113" s="29"/>
    </row>
    <row r="114" spans="9:15" ht="12">
      <c r="I114" s="29"/>
      <c r="J114" s="29"/>
      <c r="K114" s="29"/>
      <c r="L114" s="29"/>
      <c r="M114" s="29"/>
      <c r="N114" s="29"/>
      <c r="O114" s="29"/>
    </row>
    <row r="115" spans="9:15" ht="12">
      <c r="I115" s="29"/>
      <c r="J115" s="29"/>
      <c r="K115" s="29"/>
      <c r="L115" s="29"/>
      <c r="M115" s="29"/>
      <c r="N115" s="29"/>
      <c r="O115" s="29"/>
    </row>
    <row r="116" spans="9:15" ht="12">
      <c r="I116" s="29"/>
      <c r="J116" s="29"/>
      <c r="K116" s="29"/>
      <c r="L116" s="29"/>
      <c r="M116" s="29"/>
      <c r="N116" s="29"/>
      <c r="O116" s="29"/>
    </row>
    <row r="117" spans="9:15" ht="12">
      <c r="I117" s="29"/>
      <c r="J117" s="29"/>
      <c r="K117" s="29"/>
      <c r="L117" s="29"/>
      <c r="M117" s="29"/>
      <c r="N117" s="29"/>
      <c r="O117" s="29"/>
    </row>
    <row r="118" spans="9:15" ht="12">
      <c r="I118" s="29"/>
      <c r="J118" s="29"/>
      <c r="K118" s="29"/>
      <c r="L118" s="29"/>
      <c r="M118" s="29"/>
      <c r="N118" s="29"/>
      <c r="O118" s="29"/>
    </row>
    <row r="119" spans="9:15" ht="12">
      <c r="I119" s="29"/>
      <c r="J119" s="29"/>
      <c r="K119" s="29"/>
      <c r="L119" s="29"/>
      <c r="M119" s="29"/>
      <c r="N119" s="29"/>
      <c r="O119" s="29"/>
    </row>
    <row r="120" spans="9:15" ht="12">
      <c r="I120" s="29"/>
      <c r="J120" s="29"/>
      <c r="K120" s="29"/>
      <c r="L120" s="29"/>
      <c r="M120" s="29"/>
      <c r="N120" s="29"/>
      <c r="O120" s="29"/>
    </row>
    <row r="121" spans="9:15" ht="12">
      <c r="I121" s="29"/>
      <c r="J121" s="29"/>
      <c r="K121" s="29"/>
      <c r="L121" s="29"/>
      <c r="M121" s="29"/>
      <c r="N121" s="29"/>
      <c r="O121" s="29"/>
    </row>
    <row r="122" spans="9:15" ht="12">
      <c r="I122" s="29"/>
      <c r="J122" s="29"/>
      <c r="K122" s="29"/>
      <c r="L122" s="29"/>
      <c r="M122" s="29"/>
      <c r="N122" s="29"/>
      <c r="O122" s="29"/>
    </row>
    <row r="123" spans="9:15" ht="12">
      <c r="I123" s="29"/>
      <c r="J123" s="29"/>
      <c r="K123" s="29"/>
      <c r="L123" s="29"/>
      <c r="M123" s="29"/>
      <c r="N123" s="29"/>
      <c r="O123" s="29"/>
    </row>
    <row r="124" spans="9:15" ht="12">
      <c r="I124" s="29"/>
      <c r="J124" s="29"/>
      <c r="K124" s="29"/>
      <c r="L124" s="29"/>
      <c r="M124" s="29"/>
      <c r="N124" s="29"/>
      <c r="O124" s="29"/>
    </row>
    <row r="125" spans="9:15" ht="12">
      <c r="I125" s="29"/>
      <c r="J125" s="29"/>
      <c r="K125" s="29"/>
      <c r="L125" s="29"/>
      <c r="M125" s="29"/>
      <c r="N125" s="29"/>
      <c r="O125" s="29"/>
    </row>
    <row r="126" spans="9:15" ht="12">
      <c r="I126" s="29"/>
      <c r="J126" s="29"/>
      <c r="K126" s="29"/>
      <c r="L126" s="29"/>
      <c r="M126" s="29"/>
      <c r="N126" s="29"/>
      <c r="O126" s="29"/>
    </row>
    <row r="127" spans="9:15" ht="12">
      <c r="I127" s="29"/>
      <c r="J127" s="29"/>
      <c r="K127" s="29"/>
      <c r="L127" s="29"/>
      <c r="M127" s="29"/>
      <c r="N127" s="29"/>
      <c r="O127" s="29"/>
    </row>
    <row r="128" spans="9:15" ht="12">
      <c r="I128" s="29"/>
      <c r="J128" s="29"/>
      <c r="K128" s="29"/>
      <c r="L128" s="29"/>
      <c r="M128" s="29"/>
      <c r="N128" s="29"/>
      <c r="O128" s="29"/>
    </row>
    <row r="129" spans="9:15" ht="12">
      <c r="I129" s="29"/>
      <c r="J129" s="29"/>
      <c r="K129" s="29"/>
      <c r="L129" s="29"/>
      <c r="M129" s="29"/>
      <c r="N129" s="29"/>
      <c r="O129" s="29"/>
    </row>
    <row r="130" spans="9:15" ht="12">
      <c r="I130" s="29"/>
      <c r="J130" s="29"/>
      <c r="K130" s="29"/>
      <c r="L130" s="29"/>
      <c r="M130" s="29"/>
      <c r="N130" s="29"/>
      <c r="O130" s="29"/>
    </row>
    <row r="131" spans="9:15" ht="12">
      <c r="I131" s="29"/>
      <c r="J131" s="29"/>
      <c r="K131" s="29"/>
      <c r="L131" s="29"/>
      <c r="M131" s="29"/>
      <c r="N131" s="29"/>
      <c r="O131" s="29"/>
    </row>
    <row r="132" spans="9:15" ht="12">
      <c r="I132" s="29"/>
      <c r="J132" s="29"/>
      <c r="K132" s="29"/>
      <c r="L132" s="29"/>
      <c r="M132" s="29"/>
      <c r="N132" s="29"/>
      <c r="O132" s="29"/>
    </row>
    <row r="133" spans="9:15" ht="12">
      <c r="I133" s="29"/>
      <c r="J133" s="29"/>
      <c r="K133" s="29"/>
      <c r="L133" s="29"/>
      <c r="M133" s="29"/>
      <c r="N133" s="29"/>
      <c r="O133" s="29"/>
    </row>
    <row r="134" spans="9:15" ht="12">
      <c r="I134" s="29"/>
      <c r="J134" s="29"/>
      <c r="K134" s="29"/>
      <c r="L134" s="29"/>
      <c r="M134" s="29"/>
      <c r="N134" s="29"/>
      <c r="O134" s="29"/>
    </row>
    <row r="135" spans="9:15" ht="12">
      <c r="I135" s="29"/>
      <c r="J135" s="29"/>
      <c r="K135" s="29"/>
      <c r="L135" s="29"/>
      <c r="M135" s="29"/>
      <c r="N135" s="29"/>
      <c r="O135" s="29"/>
    </row>
    <row r="136" spans="9:15" ht="12">
      <c r="I136" s="29"/>
      <c r="J136" s="29"/>
      <c r="K136" s="29"/>
      <c r="L136" s="29"/>
      <c r="M136" s="29"/>
      <c r="N136" s="29"/>
      <c r="O136" s="29"/>
    </row>
    <row r="137" spans="9:15" ht="12">
      <c r="I137" s="29"/>
      <c r="J137" s="29"/>
      <c r="K137" s="29"/>
      <c r="L137" s="29"/>
      <c r="M137" s="29"/>
      <c r="N137" s="29"/>
      <c r="O137" s="29"/>
    </row>
    <row r="138" spans="9:15" ht="12">
      <c r="I138" s="29"/>
      <c r="J138" s="29"/>
      <c r="K138" s="29"/>
      <c r="L138" s="29"/>
      <c r="M138" s="29"/>
      <c r="N138" s="29"/>
      <c r="O138" s="29"/>
    </row>
    <row r="139" spans="9:15" ht="12">
      <c r="I139" s="29"/>
      <c r="J139" s="29"/>
      <c r="K139" s="29"/>
      <c r="L139" s="29"/>
      <c r="M139" s="29"/>
      <c r="N139" s="29"/>
      <c r="O139" s="29"/>
    </row>
    <row r="140" spans="9:15" ht="12">
      <c r="I140" s="29"/>
      <c r="J140" s="29"/>
      <c r="K140" s="29"/>
      <c r="L140" s="29"/>
      <c r="M140" s="29"/>
      <c r="N140" s="29"/>
      <c r="O140" s="29"/>
    </row>
    <row r="141" spans="9:15" ht="12">
      <c r="I141" s="29"/>
      <c r="J141" s="29"/>
      <c r="K141" s="29"/>
      <c r="L141" s="29"/>
      <c r="M141" s="29"/>
      <c r="N141" s="29"/>
      <c r="O141" s="29"/>
    </row>
    <row r="142" spans="9:15" ht="12">
      <c r="I142" s="29"/>
      <c r="J142" s="29"/>
      <c r="K142" s="29"/>
      <c r="L142" s="29"/>
      <c r="M142" s="29"/>
      <c r="N142" s="29"/>
      <c r="O142" s="29"/>
    </row>
    <row r="143" spans="9:15" ht="12">
      <c r="I143" s="29"/>
      <c r="J143" s="29"/>
      <c r="K143" s="29"/>
      <c r="L143" s="29"/>
      <c r="M143" s="29"/>
      <c r="N143" s="29"/>
      <c r="O143" s="29"/>
    </row>
    <row r="144" spans="9:15" ht="12">
      <c r="I144" s="29"/>
      <c r="J144" s="29"/>
      <c r="K144" s="29"/>
      <c r="L144" s="29"/>
      <c r="M144" s="29"/>
      <c r="N144" s="29"/>
      <c r="O144" s="29"/>
    </row>
    <row r="145" spans="9:15" ht="12">
      <c r="I145" s="29"/>
      <c r="J145" s="29"/>
      <c r="K145" s="29"/>
      <c r="L145" s="29"/>
      <c r="M145" s="29"/>
      <c r="N145" s="29"/>
      <c r="O145" s="29"/>
    </row>
    <row r="146" spans="9:15" ht="12">
      <c r="I146" s="29"/>
      <c r="J146" s="29"/>
      <c r="K146" s="29"/>
      <c r="L146" s="29"/>
      <c r="M146" s="29"/>
      <c r="N146" s="29"/>
      <c r="O146" s="29"/>
    </row>
    <row r="147" spans="9:15" ht="12">
      <c r="I147" s="29"/>
      <c r="J147" s="29"/>
      <c r="K147" s="29"/>
      <c r="L147" s="29"/>
      <c r="M147" s="29"/>
      <c r="N147" s="29"/>
      <c r="O147" s="29"/>
    </row>
    <row r="148" spans="9:15" ht="12">
      <c r="I148" s="29"/>
      <c r="J148" s="29"/>
      <c r="K148" s="29"/>
      <c r="L148" s="29"/>
      <c r="M148" s="29"/>
      <c r="N148" s="29"/>
      <c r="O148" s="29"/>
    </row>
    <row r="149" spans="9:15" ht="12">
      <c r="I149" s="29"/>
      <c r="J149" s="29"/>
      <c r="K149" s="29"/>
      <c r="L149" s="29"/>
      <c r="M149" s="29"/>
      <c r="N149" s="29"/>
      <c r="O149" s="29"/>
    </row>
    <row r="150" spans="9:15" ht="12">
      <c r="I150" s="29"/>
      <c r="J150" s="29"/>
      <c r="K150" s="29"/>
      <c r="L150" s="29"/>
      <c r="M150" s="29"/>
      <c r="N150" s="29"/>
      <c r="O150" s="29"/>
    </row>
    <row r="151" spans="9:15" ht="12">
      <c r="I151" s="29"/>
      <c r="J151" s="29"/>
      <c r="K151" s="29"/>
      <c r="L151" s="29"/>
      <c r="M151" s="29"/>
      <c r="N151" s="29"/>
      <c r="O151" s="29"/>
    </row>
    <row r="152" spans="9:15" ht="12">
      <c r="I152" s="29"/>
      <c r="J152" s="29"/>
      <c r="K152" s="29"/>
      <c r="L152" s="29"/>
      <c r="M152" s="29"/>
      <c r="N152" s="29"/>
      <c r="O152" s="29"/>
    </row>
    <row r="153" spans="9:15" ht="12">
      <c r="I153" s="29"/>
      <c r="J153" s="29"/>
      <c r="K153" s="29"/>
      <c r="L153" s="29"/>
      <c r="M153" s="29"/>
      <c r="N153" s="29"/>
      <c r="O153" s="29"/>
    </row>
    <row r="154" spans="9:15" ht="12">
      <c r="I154" s="29"/>
      <c r="J154" s="29"/>
      <c r="K154" s="29"/>
      <c r="L154" s="29"/>
      <c r="M154" s="29"/>
      <c r="N154" s="29"/>
      <c r="O154" s="29"/>
    </row>
    <row r="155" spans="9:15" ht="12">
      <c r="I155" s="29"/>
      <c r="J155" s="29"/>
      <c r="K155" s="29"/>
      <c r="L155" s="29"/>
      <c r="M155" s="29"/>
      <c r="N155" s="29"/>
      <c r="O155" s="29"/>
    </row>
    <row r="156" spans="9:15" ht="12">
      <c r="I156" s="29"/>
      <c r="J156" s="29"/>
      <c r="K156" s="29"/>
      <c r="L156" s="29"/>
      <c r="M156" s="29"/>
      <c r="N156" s="29"/>
      <c r="O156" s="29"/>
    </row>
    <row r="157" spans="9:15" ht="12">
      <c r="I157" s="29"/>
      <c r="J157" s="29"/>
      <c r="K157" s="29"/>
      <c r="L157" s="29"/>
      <c r="M157" s="29"/>
      <c r="N157" s="29"/>
      <c r="O157" s="29"/>
    </row>
    <row r="158" spans="9:15" ht="12">
      <c r="I158" s="29"/>
      <c r="J158" s="29"/>
      <c r="K158" s="29"/>
      <c r="L158" s="29"/>
      <c r="M158" s="29"/>
      <c r="N158" s="29"/>
      <c r="O158" s="29"/>
    </row>
    <row r="159" spans="9:15" ht="12">
      <c r="I159" s="29"/>
      <c r="J159" s="29"/>
      <c r="K159" s="29"/>
      <c r="L159" s="29"/>
      <c r="M159" s="29"/>
      <c r="N159" s="29"/>
      <c r="O159" s="29"/>
    </row>
    <row r="160" spans="9:15" ht="12">
      <c r="I160" s="29"/>
      <c r="J160" s="29"/>
      <c r="K160" s="29"/>
      <c r="L160" s="29"/>
      <c r="M160" s="29"/>
      <c r="N160" s="29"/>
      <c r="O160" s="29"/>
    </row>
    <row r="161" spans="9:15" ht="12">
      <c r="I161" s="29"/>
      <c r="J161" s="29"/>
      <c r="K161" s="29"/>
      <c r="L161" s="29"/>
      <c r="M161" s="29"/>
      <c r="N161" s="29"/>
      <c r="O161" s="29"/>
    </row>
    <row r="162" spans="9:15" ht="12">
      <c r="I162" s="29"/>
      <c r="J162" s="29"/>
      <c r="K162" s="29"/>
      <c r="L162" s="29"/>
      <c r="M162" s="29"/>
      <c r="N162" s="29"/>
      <c r="O162" s="29"/>
    </row>
    <row r="163" spans="9:15" ht="12">
      <c r="I163" s="29"/>
      <c r="J163" s="29"/>
      <c r="K163" s="29"/>
      <c r="L163" s="29"/>
      <c r="M163" s="29"/>
      <c r="N163" s="29"/>
      <c r="O163" s="29"/>
    </row>
    <row r="164" spans="9:15" ht="12">
      <c r="I164" s="29"/>
      <c r="J164" s="29"/>
      <c r="K164" s="29"/>
      <c r="L164" s="29"/>
      <c r="M164" s="29"/>
      <c r="N164" s="29"/>
      <c r="O164" s="29"/>
    </row>
    <row r="165" spans="9:15" ht="12">
      <c r="I165" s="29"/>
      <c r="J165" s="29"/>
      <c r="K165" s="29"/>
      <c r="L165" s="29"/>
      <c r="M165" s="29"/>
      <c r="N165" s="29"/>
      <c r="O165" s="29"/>
    </row>
    <row r="166" spans="9:15" ht="12">
      <c r="I166" s="29"/>
      <c r="J166" s="29"/>
      <c r="K166" s="29"/>
      <c r="L166" s="29"/>
      <c r="M166" s="29"/>
      <c r="N166" s="29"/>
      <c r="O166" s="29"/>
    </row>
    <row r="167" spans="9:15" ht="12">
      <c r="I167" s="29"/>
      <c r="J167" s="29"/>
      <c r="K167" s="29"/>
      <c r="L167" s="29"/>
      <c r="M167" s="29"/>
      <c r="N167" s="29"/>
      <c r="O167" s="29"/>
    </row>
    <row r="168" spans="9:15" ht="12">
      <c r="I168" s="29"/>
      <c r="J168" s="29"/>
      <c r="K168" s="29"/>
      <c r="L168" s="29"/>
      <c r="M168" s="29"/>
      <c r="N168" s="29"/>
      <c r="O168" s="29"/>
    </row>
    <row r="169" spans="9:15" ht="12">
      <c r="I169" s="29"/>
      <c r="J169" s="29"/>
      <c r="K169" s="29"/>
      <c r="L169" s="29"/>
      <c r="M169" s="29"/>
      <c r="N169" s="29"/>
      <c r="O169" s="29"/>
    </row>
    <row r="170" spans="9:15" ht="12">
      <c r="I170" s="29"/>
      <c r="J170" s="29"/>
      <c r="K170" s="29"/>
      <c r="L170" s="29"/>
      <c r="M170" s="29"/>
      <c r="N170" s="29"/>
      <c r="O170" s="29"/>
    </row>
    <row r="171" spans="9:15" ht="12">
      <c r="I171" s="29"/>
      <c r="J171" s="29"/>
      <c r="K171" s="29"/>
      <c r="L171" s="29"/>
      <c r="M171" s="29"/>
      <c r="N171" s="29"/>
      <c r="O171" s="29"/>
    </row>
    <row r="172" spans="9:15" ht="12">
      <c r="I172" s="29"/>
      <c r="J172" s="29"/>
      <c r="K172" s="29"/>
      <c r="L172" s="29"/>
      <c r="M172" s="29"/>
      <c r="N172" s="29"/>
      <c r="O172" s="29"/>
    </row>
    <row r="173" spans="9:15" ht="12">
      <c r="I173" s="29"/>
      <c r="J173" s="29"/>
      <c r="K173" s="29"/>
      <c r="L173" s="29"/>
      <c r="M173" s="29"/>
      <c r="N173" s="29"/>
      <c r="O173" s="29"/>
    </row>
    <row r="174" spans="9:15" ht="12">
      <c r="I174" s="29"/>
      <c r="J174" s="29"/>
      <c r="K174" s="29"/>
      <c r="L174" s="29"/>
      <c r="M174" s="29"/>
      <c r="N174" s="29"/>
      <c r="O174" s="29"/>
    </row>
    <row r="175" spans="9:15" ht="12">
      <c r="I175" s="29"/>
      <c r="J175" s="29"/>
      <c r="K175" s="29"/>
      <c r="L175" s="29"/>
      <c r="M175" s="29"/>
      <c r="N175" s="29"/>
      <c r="O175" s="29"/>
    </row>
    <row r="176" spans="9:15" ht="12">
      <c r="I176" s="29"/>
      <c r="J176" s="29"/>
      <c r="K176" s="29"/>
      <c r="L176" s="29"/>
      <c r="M176" s="29"/>
      <c r="N176" s="29"/>
      <c r="O176" s="29"/>
    </row>
    <row r="177" spans="9:15" ht="12">
      <c r="I177" s="29"/>
      <c r="J177" s="29"/>
      <c r="K177" s="29"/>
      <c r="L177" s="29"/>
      <c r="M177" s="29"/>
      <c r="N177" s="29"/>
      <c r="O177" s="29"/>
    </row>
    <row r="178" spans="9:15" ht="12">
      <c r="I178" s="29"/>
      <c r="J178" s="29"/>
      <c r="K178" s="29"/>
      <c r="L178" s="29"/>
      <c r="M178" s="29"/>
      <c r="N178" s="29"/>
      <c r="O178" s="29"/>
    </row>
    <row r="179" spans="9:15" ht="12">
      <c r="I179" s="29"/>
      <c r="J179" s="29"/>
      <c r="K179" s="29"/>
      <c r="L179" s="29"/>
      <c r="M179" s="29"/>
      <c r="N179" s="29"/>
      <c r="O179" s="29"/>
    </row>
    <row r="180" spans="9:15" ht="12">
      <c r="I180" s="29"/>
      <c r="J180" s="29"/>
      <c r="K180" s="29"/>
      <c r="L180" s="29"/>
      <c r="M180" s="29"/>
      <c r="N180" s="29"/>
      <c r="O180" s="29"/>
    </row>
    <row r="181" spans="9:15" ht="12">
      <c r="I181" s="29"/>
      <c r="J181" s="29"/>
      <c r="K181" s="29"/>
      <c r="L181" s="29"/>
      <c r="M181" s="29"/>
      <c r="N181" s="29"/>
      <c r="O181" s="29"/>
    </row>
    <row r="182" spans="9:15" ht="12">
      <c r="I182" s="29"/>
      <c r="J182" s="29"/>
      <c r="K182" s="29"/>
      <c r="L182" s="29"/>
      <c r="M182" s="29"/>
      <c r="N182" s="29"/>
      <c r="O182" s="29"/>
    </row>
    <row r="183" spans="9:15" ht="12">
      <c r="I183" s="29"/>
      <c r="J183" s="29"/>
      <c r="K183" s="29"/>
      <c r="L183" s="29"/>
      <c r="M183" s="29"/>
      <c r="N183" s="29"/>
      <c r="O183" s="29"/>
    </row>
    <row r="184" spans="9:15" ht="12">
      <c r="I184" s="29"/>
      <c r="J184" s="29"/>
      <c r="K184" s="29"/>
      <c r="L184" s="29"/>
      <c r="M184" s="29"/>
      <c r="N184" s="29"/>
      <c r="O184" s="29"/>
    </row>
    <row r="185" spans="9:15" ht="12">
      <c r="I185" s="29"/>
      <c r="J185" s="29"/>
      <c r="K185" s="29"/>
      <c r="L185" s="29"/>
      <c r="M185" s="29"/>
      <c r="N185" s="29"/>
      <c r="O185" s="29"/>
    </row>
    <row r="186" spans="9:15" ht="12">
      <c r="I186" s="29"/>
      <c r="J186" s="29"/>
      <c r="K186" s="29"/>
      <c r="L186" s="29"/>
      <c r="M186" s="29"/>
      <c r="N186" s="29"/>
      <c r="O186" s="29"/>
    </row>
    <row r="187" spans="9:15" ht="12">
      <c r="I187" s="29"/>
      <c r="J187" s="29"/>
      <c r="K187" s="29"/>
      <c r="L187" s="29"/>
      <c r="M187" s="29"/>
      <c r="N187" s="29"/>
      <c r="O187" s="29"/>
    </row>
  </sheetData>
  <sheetProtection/>
  <mergeCells count="31">
    <mergeCell ref="C86:H86"/>
    <mergeCell ref="I86:O86"/>
    <mergeCell ref="P86:V86"/>
    <mergeCell ref="W86:AC86"/>
    <mergeCell ref="AD86:AJ86"/>
    <mergeCell ref="C85:H85"/>
    <mergeCell ref="I85:O85"/>
    <mergeCell ref="P85:V85"/>
    <mergeCell ref="W85:AC85"/>
    <mergeCell ref="AK92:AO92"/>
    <mergeCell ref="AR85:AX85"/>
    <mergeCell ref="AK86:AQ86"/>
    <mergeCell ref="AR86:AX86"/>
    <mergeCell ref="AK85:AQ85"/>
    <mergeCell ref="AD85:AJ85"/>
    <mergeCell ref="W83:AC83"/>
    <mergeCell ref="AD83:AJ83"/>
    <mergeCell ref="AK83:AQ83"/>
    <mergeCell ref="AR83:AX83"/>
    <mergeCell ref="AK10:AQ10"/>
    <mergeCell ref="AR10:AX10"/>
    <mergeCell ref="A1:D1"/>
    <mergeCell ref="AP1:AY8"/>
    <mergeCell ref="A3:D3"/>
    <mergeCell ref="C9:H9"/>
    <mergeCell ref="A10:A11"/>
    <mergeCell ref="B10:B11"/>
    <mergeCell ref="D10:H10"/>
    <mergeCell ref="I10:O10"/>
    <mergeCell ref="W10:AC10"/>
    <mergeCell ref="AD10:AJ10"/>
  </mergeCells>
  <printOptions/>
  <pageMargins left="0.7086614173228347" right="0.7086614173228347" top="0.33" bottom="1.16" header="0.31496062992125984" footer="0.31496062992125984"/>
  <pageSetup fitToHeight="2" horizontalDpi="600" verticalDpi="600" orientation="landscape" paperSize="9" scale="26" r:id="rId1"/>
  <rowBreaks count="1" manualBreakCount="1">
    <brk id="69" max="5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238"/>
  <sheetViews>
    <sheetView view="pageBreakPreview" zoomScale="25" zoomScaleNormal="43" zoomScaleSheetLayoutView="25" zoomScalePageLayoutView="0" workbookViewId="0" topLeftCell="A1">
      <selection activeCell="BH10" sqref="BH10"/>
    </sheetView>
  </sheetViews>
  <sheetFormatPr defaultColWidth="9.00390625" defaultRowHeight="12.75"/>
  <cols>
    <col min="1" max="1" width="10.25390625" style="137" customWidth="1"/>
    <col min="2" max="2" width="105.375" style="138" customWidth="1"/>
    <col min="3" max="3" width="13.75390625" style="139" customWidth="1"/>
    <col min="4" max="4" width="11.875" style="139" customWidth="1"/>
    <col min="5" max="5" width="12.25390625" style="139" customWidth="1"/>
    <col min="6" max="6" width="10.625" style="139" customWidth="1"/>
    <col min="7" max="7" width="12.875" style="139" customWidth="1"/>
    <col min="8" max="8" width="8.00390625" style="139" customWidth="1"/>
    <col min="9" max="9" width="8.25390625" style="140" customWidth="1"/>
    <col min="10" max="10" width="7.75390625" style="140" customWidth="1"/>
    <col min="11" max="14" width="6.375" style="140" customWidth="1"/>
    <col min="15" max="15" width="7.00390625" style="141" customWidth="1"/>
    <col min="16" max="16" width="8.625" style="141" customWidth="1"/>
    <col min="17" max="17" width="8.25390625" style="141" customWidth="1"/>
    <col min="18" max="18" width="5.875" style="141" customWidth="1"/>
    <col min="19" max="19" width="8.125" style="141" customWidth="1"/>
    <col min="20" max="20" width="6.875" style="141" customWidth="1"/>
    <col min="21" max="21" width="7.875" style="141" customWidth="1"/>
    <col min="22" max="22" width="5.75390625" style="141" customWidth="1"/>
    <col min="23" max="23" width="8.00390625" style="141" customWidth="1"/>
    <col min="24" max="24" width="8.25390625" style="141" customWidth="1"/>
    <col min="25" max="25" width="6.25390625" style="141" customWidth="1"/>
    <col min="26" max="27" width="5.75390625" style="141" customWidth="1"/>
    <col min="28" max="28" width="9.25390625" style="141" customWidth="1"/>
    <col min="29" max="29" width="5.75390625" style="141" customWidth="1"/>
    <col min="30" max="30" width="7.625" style="141" customWidth="1"/>
    <col min="31" max="31" width="7.75390625" style="141" customWidth="1"/>
    <col min="32" max="32" width="5.75390625" style="141" customWidth="1"/>
    <col min="33" max="33" width="7.875" style="141" customWidth="1"/>
    <col min="34" max="34" width="9.625" style="141" customWidth="1"/>
    <col min="35" max="36" width="5.75390625" style="141" customWidth="1"/>
    <col min="37" max="37" width="7.625" style="141" customWidth="1"/>
    <col min="38" max="38" width="7.75390625" style="141" customWidth="1"/>
    <col min="39" max="39" width="5.75390625" style="141" customWidth="1"/>
    <col min="40" max="40" width="7.00390625" style="141" customWidth="1"/>
    <col min="41" max="43" width="5.75390625" style="141" customWidth="1"/>
    <col min="44" max="44" width="6.375" style="141" customWidth="1"/>
    <col min="45" max="45" width="8.625" style="141" customWidth="1"/>
    <col min="46" max="48" width="6.375" style="141" customWidth="1"/>
    <col min="49" max="49" width="8.75390625" style="141" customWidth="1"/>
    <col min="50" max="50" width="6.375" style="141" customWidth="1"/>
    <col min="51" max="51" width="6.625" style="141" customWidth="1"/>
    <col min="52" max="16384" width="9.125" style="141" customWidth="1"/>
  </cols>
  <sheetData>
    <row r="1" spans="1:51" s="9" customFormat="1" ht="30.75">
      <c r="A1" s="477" t="s">
        <v>0</v>
      </c>
      <c r="B1" s="477"/>
      <c r="C1" s="477"/>
      <c r="D1" s="477"/>
      <c r="E1" s="1"/>
      <c r="F1" s="2"/>
      <c r="G1" s="2"/>
      <c r="H1" s="2"/>
      <c r="I1" s="3"/>
      <c r="J1" s="4" t="s">
        <v>1</v>
      </c>
      <c r="K1" s="5"/>
      <c r="L1" s="5"/>
      <c r="M1" s="5"/>
      <c r="N1" s="5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8"/>
      <c r="AL1" s="8"/>
      <c r="AM1" s="8"/>
      <c r="AN1" s="8"/>
      <c r="AP1" s="496" t="s">
        <v>238</v>
      </c>
      <c r="AQ1" s="497"/>
      <c r="AR1" s="497"/>
      <c r="AS1" s="497"/>
      <c r="AT1" s="497"/>
      <c r="AU1" s="497"/>
      <c r="AV1" s="497"/>
      <c r="AW1" s="497"/>
      <c r="AX1" s="497"/>
      <c r="AY1" s="497"/>
    </row>
    <row r="2" spans="1:51" s="9" customFormat="1" ht="30.75">
      <c r="A2" s="10" t="s">
        <v>2</v>
      </c>
      <c r="B2" s="11"/>
      <c r="C2" s="12"/>
      <c r="D2" s="13"/>
      <c r="E2" s="14"/>
      <c r="G2" s="143"/>
      <c r="H2" s="143"/>
      <c r="I2" s="144"/>
      <c r="J2" s="142" t="s">
        <v>50</v>
      </c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P2" s="497"/>
      <c r="AQ2" s="497"/>
      <c r="AR2" s="497"/>
      <c r="AS2" s="497"/>
      <c r="AT2" s="497"/>
      <c r="AU2" s="497"/>
      <c r="AV2" s="497"/>
      <c r="AW2" s="497"/>
      <c r="AX2" s="497"/>
      <c r="AY2" s="497"/>
    </row>
    <row r="3" spans="1:51" s="9" customFormat="1" ht="30.75" customHeight="1">
      <c r="A3" s="480" t="s">
        <v>46</v>
      </c>
      <c r="B3" s="480"/>
      <c r="C3" s="480"/>
      <c r="D3" s="480"/>
      <c r="E3" s="14"/>
      <c r="F3" s="2"/>
      <c r="G3" s="2"/>
      <c r="H3" s="2"/>
      <c r="I3" s="15"/>
      <c r="J3" s="3" t="s">
        <v>49</v>
      </c>
      <c r="K3" s="4"/>
      <c r="L3" s="3"/>
      <c r="M3" s="3"/>
      <c r="N3" s="3"/>
      <c r="O3" s="7"/>
      <c r="P3" s="7"/>
      <c r="Q3" s="6"/>
      <c r="R3" s="6"/>
      <c r="S3" s="16"/>
      <c r="T3" s="16"/>
      <c r="U3" s="7"/>
      <c r="V3" s="17"/>
      <c r="W3" s="6"/>
      <c r="X3" s="7"/>
      <c r="Y3" s="6"/>
      <c r="Z3" s="6"/>
      <c r="AA3" s="6"/>
      <c r="AB3" s="6"/>
      <c r="AC3" s="6"/>
      <c r="AD3" s="17"/>
      <c r="AE3" s="17"/>
      <c r="AF3" s="17"/>
      <c r="AG3" s="17"/>
      <c r="AH3" s="17"/>
      <c r="AI3" s="17"/>
      <c r="AJ3" s="17"/>
      <c r="AP3" s="497"/>
      <c r="AQ3" s="497"/>
      <c r="AR3" s="497"/>
      <c r="AS3" s="497"/>
      <c r="AT3" s="497"/>
      <c r="AU3" s="497"/>
      <c r="AV3" s="497"/>
      <c r="AW3" s="497"/>
      <c r="AX3" s="497"/>
      <c r="AY3" s="497"/>
    </row>
    <row r="4" spans="1:51" s="9" customFormat="1" ht="30.75">
      <c r="A4" s="18" t="s">
        <v>3</v>
      </c>
      <c r="B4" s="19"/>
      <c r="C4" s="1"/>
      <c r="D4" s="14"/>
      <c r="E4" s="14"/>
      <c r="F4" s="2"/>
      <c r="G4" s="2"/>
      <c r="H4" s="20" t="s">
        <v>108</v>
      </c>
      <c r="I4" s="20"/>
      <c r="J4" s="20" t="s">
        <v>109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P4" s="497"/>
      <c r="AQ4" s="497"/>
      <c r="AR4" s="497"/>
      <c r="AS4" s="497"/>
      <c r="AT4" s="497"/>
      <c r="AU4" s="497"/>
      <c r="AV4" s="497"/>
      <c r="AW4" s="497"/>
      <c r="AX4" s="497"/>
      <c r="AY4" s="497"/>
    </row>
    <row r="5" spans="1:51" s="9" customFormat="1" ht="30.75">
      <c r="A5" s="18"/>
      <c r="B5" s="19"/>
      <c r="C5" s="1"/>
      <c r="D5" s="14"/>
      <c r="E5" s="14"/>
      <c r="F5" s="2"/>
      <c r="G5" s="2"/>
      <c r="H5" s="20"/>
      <c r="I5" s="20"/>
      <c r="J5" s="20" t="s">
        <v>47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P5" s="497"/>
      <c r="AQ5" s="497"/>
      <c r="AR5" s="497"/>
      <c r="AS5" s="497"/>
      <c r="AT5" s="497"/>
      <c r="AU5" s="497"/>
      <c r="AV5" s="497"/>
      <c r="AW5" s="497"/>
      <c r="AX5" s="497"/>
      <c r="AY5" s="497"/>
    </row>
    <row r="6" spans="1:51" s="9" customFormat="1" ht="30.75">
      <c r="A6" s="18"/>
      <c r="B6" s="19"/>
      <c r="C6" s="1"/>
      <c r="D6" s="14"/>
      <c r="E6" s="14"/>
      <c r="F6" s="2"/>
      <c r="G6" s="2"/>
      <c r="H6" s="20"/>
      <c r="I6" s="20"/>
      <c r="J6" s="3" t="s">
        <v>177</v>
      </c>
      <c r="K6" s="20"/>
      <c r="L6" s="20"/>
      <c r="M6" s="20"/>
      <c r="N6" s="4"/>
      <c r="O6" s="20"/>
      <c r="P6" s="142"/>
      <c r="Q6" s="145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5"/>
      <c r="AD6" s="17"/>
      <c r="AE6" s="17"/>
      <c r="AF6" s="17"/>
      <c r="AG6" s="17"/>
      <c r="AH6" s="17"/>
      <c r="AI6" s="17"/>
      <c r="AJ6" s="17"/>
      <c r="AP6" s="497"/>
      <c r="AQ6" s="497"/>
      <c r="AR6" s="497"/>
      <c r="AS6" s="497"/>
      <c r="AT6" s="497"/>
      <c r="AU6" s="497"/>
      <c r="AV6" s="497"/>
      <c r="AW6" s="497"/>
      <c r="AX6" s="497"/>
      <c r="AY6" s="497"/>
    </row>
    <row r="7" spans="1:51" s="9" customFormat="1" ht="30.75">
      <c r="A7" s="18"/>
      <c r="B7" s="19"/>
      <c r="C7" s="1"/>
      <c r="D7" s="14"/>
      <c r="E7" s="14"/>
      <c r="F7" s="2"/>
      <c r="G7" s="2"/>
      <c r="H7" s="20"/>
      <c r="I7" s="20"/>
      <c r="J7" s="3"/>
      <c r="K7" s="20"/>
      <c r="L7" s="20"/>
      <c r="M7" s="20"/>
      <c r="O7" s="20"/>
      <c r="P7" s="142"/>
      <c r="Q7" s="142"/>
      <c r="R7" s="146"/>
      <c r="S7" s="142"/>
      <c r="T7" s="6"/>
      <c r="U7" s="6"/>
      <c r="V7" s="6"/>
      <c r="W7" s="6"/>
      <c r="X7" s="6"/>
      <c r="Y7" s="6"/>
      <c r="Z7" s="6"/>
      <c r="AA7" s="6"/>
      <c r="AB7" s="6"/>
      <c r="AC7" s="6"/>
      <c r="AD7" s="17"/>
      <c r="AE7" s="17"/>
      <c r="AF7" s="17"/>
      <c r="AG7" s="17"/>
      <c r="AH7" s="17"/>
      <c r="AI7" s="17"/>
      <c r="AJ7" s="17"/>
      <c r="AP7" s="497"/>
      <c r="AQ7" s="497"/>
      <c r="AR7" s="497"/>
      <c r="AS7" s="497"/>
      <c r="AT7" s="497"/>
      <c r="AU7" s="497"/>
      <c r="AV7" s="497"/>
      <c r="AW7" s="497"/>
      <c r="AX7" s="497"/>
      <c r="AY7" s="497"/>
    </row>
    <row r="8" spans="1:51" s="29" customFormat="1" ht="13.5" customHeight="1" thickBot="1">
      <c r="A8" s="22"/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  <c r="O8" s="26"/>
      <c r="P8" s="27"/>
      <c r="Q8" s="27"/>
      <c r="R8" s="27"/>
      <c r="S8" s="27"/>
      <c r="T8" s="27"/>
      <c r="U8" s="27"/>
      <c r="V8" s="27"/>
      <c r="W8" s="27"/>
      <c r="X8" s="27"/>
      <c r="Y8" s="28"/>
      <c r="Z8" s="28"/>
      <c r="AA8" s="28"/>
      <c r="AB8" s="28"/>
      <c r="AC8" s="28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497"/>
      <c r="AQ8" s="497"/>
      <c r="AR8" s="497"/>
      <c r="AS8" s="497"/>
      <c r="AT8" s="497"/>
      <c r="AU8" s="497"/>
      <c r="AV8" s="497"/>
      <c r="AW8" s="497"/>
      <c r="AX8" s="497"/>
      <c r="AY8" s="497"/>
    </row>
    <row r="9" spans="1:50" s="35" customFormat="1" ht="20.25">
      <c r="A9" s="30"/>
      <c r="B9" s="31"/>
      <c r="C9" s="482" t="s">
        <v>4</v>
      </c>
      <c r="D9" s="483"/>
      <c r="E9" s="483"/>
      <c r="F9" s="483"/>
      <c r="G9" s="483"/>
      <c r="H9" s="483"/>
      <c r="I9" s="32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 t="s">
        <v>5</v>
      </c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4"/>
    </row>
    <row r="10" spans="1:50" s="39" customFormat="1" ht="20.25">
      <c r="A10" s="484" t="s">
        <v>6</v>
      </c>
      <c r="B10" s="486" t="s">
        <v>51</v>
      </c>
      <c r="C10" s="36"/>
      <c r="D10" s="491" t="s">
        <v>7</v>
      </c>
      <c r="E10" s="492"/>
      <c r="F10" s="492"/>
      <c r="G10" s="492"/>
      <c r="H10" s="492"/>
      <c r="I10" s="488" t="s">
        <v>8</v>
      </c>
      <c r="J10" s="489"/>
      <c r="K10" s="489"/>
      <c r="L10" s="489"/>
      <c r="M10" s="489"/>
      <c r="N10" s="489"/>
      <c r="O10" s="490"/>
      <c r="P10" s="37"/>
      <c r="Q10" s="37"/>
      <c r="R10" s="37"/>
      <c r="S10" s="37" t="s">
        <v>9</v>
      </c>
      <c r="T10" s="37"/>
      <c r="U10" s="37"/>
      <c r="V10" s="38"/>
      <c r="W10" s="464" t="s">
        <v>10</v>
      </c>
      <c r="X10" s="465"/>
      <c r="Y10" s="465"/>
      <c r="Z10" s="465"/>
      <c r="AA10" s="465"/>
      <c r="AB10" s="465"/>
      <c r="AC10" s="466"/>
      <c r="AD10" s="464" t="s">
        <v>11</v>
      </c>
      <c r="AE10" s="465"/>
      <c r="AF10" s="465"/>
      <c r="AG10" s="465"/>
      <c r="AH10" s="465"/>
      <c r="AI10" s="465"/>
      <c r="AJ10" s="466"/>
      <c r="AK10" s="464" t="s">
        <v>12</v>
      </c>
      <c r="AL10" s="465"/>
      <c r="AM10" s="465"/>
      <c r="AN10" s="465"/>
      <c r="AO10" s="465"/>
      <c r="AP10" s="465"/>
      <c r="AQ10" s="466"/>
      <c r="AR10" s="464" t="s">
        <v>13</v>
      </c>
      <c r="AS10" s="465"/>
      <c r="AT10" s="465"/>
      <c r="AU10" s="465"/>
      <c r="AV10" s="465"/>
      <c r="AW10" s="465"/>
      <c r="AX10" s="466"/>
    </row>
    <row r="11" spans="1:50" s="35" customFormat="1" ht="119.25" customHeight="1" thickBot="1">
      <c r="A11" s="485"/>
      <c r="B11" s="487"/>
      <c r="C11" s="328" t="s">
        <v>14</v>
      </c>
      <c r="D11" s="41" t="s">
        <v>15</v>
      </c>
      <c r="E11" s="41" t="s">
        <v>16</v>
      </c>
      <c r="F11" s="41" t="s">
        <v>17</v>
      </c>
      <c r="G11" s="41" t="s">
        <v>67</v>
      </c>
      <c r="H11" s="42" t="s">
        <v>18</v>
      </c>
      <c r="I11" s="43" t="s">
        <v>15</v>
      </c>
      <c r="J11" s="44" t="s">
        <v>16</v>
      </c>
      <c r="K11" s="44" t="s">
        <v>17</v>
      </c>
      <c r="L11" s="44" t="s">
        <v>67</v>
      </c>
      <c r="M11" s="44" t="s">
        <v>18</v>
      </c>
      <c r="N11" s="45" t="s">
        <v>19</v>
      </c>
      <c r="O11" s="46" t="s">
        <v>20</v>
      </c>
      <c r="P11" s="47" t="s">
        <v>15</v>
      </c>
      <c r="Q11" s="41" t="s">
        <v>21</v>
      </c>
      <c r="R11" s="41" t="s">
        <v>17</v>
      </c>
      <c r="S11" s="41" t="s">
        <v>67</v>
      </c>
      <c r="T11" s="41" t="s">
        <v>18</v>
      </c>
      <c r="U11" s="48" t="s">
        <v>19</v>
      </c>
      <c r="V11" s="49" t="s">
        <v>20</v>
      </c>
      <c r="W11" s="47" t="s">
        <v>15</v>
      </c>
      <c r="X11" s="41" t="s">
        <v>16</v>
      </c>
      <c r="Y11" s="41" t="s">
        <v>17</v>
      </c>
      <c r="Z11" s="41" t="s">
        <v>67</v>
      </c>
      <c r="AA11" s="41" t="s">
        <v>18</v>
      </c>
      <c r="AB11" s="48" t="s">
        <v>19</v>
      </c>
      <c r="AC11" s="49" t="s">
        <v>20</v>
      </c>
      <c r="AD11" s="47" t="s">
        <v>15</v>
      </c>
      <c r="AE11" s="41" t="s">
        <v>16</v>
      </c>
      <c r="AF11" s="41" t="s">
        <v>17</v>
      </c>
      <c r="AG11" s="41" t="s">
        <v>67</v>
      </c>
      <c r="AH11" s="41" t="s">
        <v>18</v>
      </c>
      <c r="AI11" s="48" t="s">
        <v>19</v>
      </c>
      <c r="AJ11" s="46" t="s">
        <v>20</v>
      </c>
      <c r="AK11" s="50" t="s">
        <v>15</v>
      </c>
      <c r="AL11" s="50" t="s">
        <v>16</v>
      </c>
      <c r="AM11" s="50" t="s">
        <v>17</v>
      </c>
      <c r="AN11" s="50" t="s">
        <v>67</v>
      </c>
      <c r="AO11" s="41" t="s">
        <v>18</v>
      </c>
      <c r="AP11" s="48" t="s">
        <v>19</v>
      </c>
      <c r="AQ11" s="49" t="s">
        <v>20</v>
      </c>
      <c r="AR11" s="47" t="s">
        <v>15</v>
      </c>
      <c r="AS11" s="41" t="s">
        <v>16</v>
      </c>
      <c r="AT11" s="41" t="s">
        <v>17</v>
      </c>
      <c r="AU11" s="41" t="s">
        <v>67</v>
      </c>
      <c r="AV11" s="41" t="s">
        <v>18</v>
      </c>
      <c r="AW11" s="48" t="s">
        <v>19</v>
      </c>
      <c r="AX11" s="51" t="s">
        <v>20</v>
      </c>
    </row>
    <row r="12" spans="1:50" s="35" customFormat="1" ht="16.5" thickBot="1">
      <c r="A12" s="269"/>
      <c r="I12" s="52"/>
      <c r="J12" s="52"/>
      <c r="K12" s="52"/>
      <c r="L12" s="52"/>
      <c r="M12" s="52"/>
      <c r="N12" s="52"/>
      <c r="AX12" s="270"/>
    </row>
    <row r="13" spans="1:50" s="9" customFormat="1" ht="28.5" customHeight="1" thickBot="1">
      <c r="A13" s="159" t="s">
        <v>22</v>
      </c>
      <c r="B13" s="160" t="s">
        <v>23</v>
      </c>
      <c r="C13" s="161">
        <f>SUM(C14:C19)</f>
        <v>255</v>
      </c>
      <c r="D13" s="162">
        <f>I13+P13+W13+AD13+AK13+AR13</f>
        <v>75</v>
      </c>
      <c r="E13" s="163">
        <f>J13+Q13+X13+AE13+AL13+AS13</f>
        <v>180</v>
      </c>
      <c r="F13" s="163">
        <f>K13+R13+Y13+AF13+AM13+AT13</f>
        <v>0</v>
      </c>
      <c r="G13" s="163">
        <f aca="true" t="shared" si="0" ref="D13:H19">L13+S13+Z13+AG13+AN13+AU13</f>
        <v>0</v>
      </c>
      <c r="H13" s="164">
        <f t="shared" si="0"/>
        <v>0</v>
      </c>
      <c r="I13" s="165">
        <f>SUM(I14:I19)</f>
        <v>60</v>
      </c>
      <c r="J13" s="165">
        <f>SUM(J14:J19)</f>
        <v>0</v>
      </c>
      <c r="K13" s="165">
        <f>SUM(K14:K19)</f>
        <v>0</v>
      </c>
      <c r="L13" s="165">
        <f>SUM(L14:L19)</f>
        <v>0</v>
      </c>
      <c r="M13" s="165">
        <f>SUM(M14:M19)</f>
        <v>0</v>
      </c>
      <c r="N13" s="159">
        <f>COUNTIF(N14:N19,"E")</f>
        <v>0</v>
      </c>
      <c r="O13" s="159">
        <f aca="true" t="shared" si="1" ref="O13:T13">SUM(O14:O19)</f>
        <v>4</v>
      </c>
      <c r="P13" s="159">
        <f t="shared" si="1"/>
        <v>0</v>
      </c>
      <c r="Q13" s="159">
        <f t="shared" si="1"/>
        <v>30</v>
      </c>
      <c r="R13" s="159">
        <f t="shared" si="1"/>
        <v>0</v>
      </c>
      <c r="S13" s="159">
        <f t="shared" si="1"/>
        <v>0</v>
      </c>
      <c r="T13" s="159">
        <f t="shared" si="1"/>
        <v>0</v>
      </c>
      <c r="U13" s="159">
        <f>COUNTIF(U14:U19,"E")</f>
        <v>0</v>
      </c>
      <c r="V13" s="159">
        <f aca="true" t="shared" si="2" ref="V13:AA13">SUM(V14:V19)</f>
        <v>2</v>
      </c>
      <c r="W13" s="159">
        <f t="shared" si="2"/>
        <v>15</v>
      </c>
      <c r="X13" s="159">
        <f t="shared" si="2"/>
        <v>60</v>
      </c>
      <c r="Y13" s="159">
        <f t="shared" si="2"/>
        <v>0</v>
      </c>
      <c r="Z13" s="159">
        <f t="shared" si="2"/>
        <v>0</v>
      </c>
      <c r="AA13" s="159">
        <f t="shared" si="2"/>
        <v>0</v>
      </c>
      <c r="AB13" s="159">
        <f>COUNTIF(AB14:AB19,"E")</f>
        <v>0</v>
      </c>
      <c r="AC13" s="159">
        <f aca="true" t="shared" si="3" ref="AC13:AH13">SUM(AC14:AC19)</f>
        <v>4</v>
      </c>
      <c r="AD13" s="159">
        <f t="shared" si="3"/>
        <v>0</v>
      </c>
      <c r="AE13" s="159">
        <f t="shared" si="3"/>
        <v>30</v>
      </c>
      <c r="AF13" s="159">
        <f t="shared" si="3"/>
        <v>0</v>
      </c>
      <c r="AG13" s="159">
        <f t="shared" si="3"/>
        <v>0</v>
      </c>
      <c r="AH13" s="159">
        <f t="shared" si="3"/>
        <v>0</v>
      </c>
      <c r="AI13" s="159">
        <f>COUNTIF(AI14:AI19,"E")</f>
        <v>0</v>
      </c>
      <c r="AJ13" s="159">
        <f aca="true" t="shared" si="4" ref="AJ13:AO13">SUM(AJ14:AJ19)</f>
        <v>2</v>
      </c>
      <c r="AK13" s="159">
        <f t="shared" si="4"/>
        <v>0</v>
      </c>
      <c r="AL13" s="159">
        <f t="shared" si="4"/>
        <v>30</v>
      </c>
      <c r="AM13" s="159">
        <f t="shared" si="4"/>
        <v>0</v>
      </c>
      <c r="AN13" s="159">
        <f t="shared" si="4"/>
        <v>0</v>
      </c>
      <c r="AO13" s="159">
        <f t="shared" si="4"/>
        <v>0</v>
      </c>
      <c r="AP13" s="159">
        <f>COUNTIF(AP14:AP19,"E")</f>
        <v>0</v>
      </c>
      <c r="AQ13" s="159">
        <f aca="true" t="shared" si="5" ref="AQ13:AV13">SUM(AQ14:AQ19)</f>
        <v>2</v>
      </c>
      <c r="AR13" s="159">
        <f t="shared" si="5"/>
        <v>0</v>
      </c>
      <c r="AS13" s="159">
        <f t="shared" si="5"/>
        <v>30</v>
      </c>
      <c r="AT13" s="159">
        <f t="shared" si="5"/>
        <v>0</v>
      </c>
      <c r="AU13" s="159">
        <f t="shared" si="5"/>
        <v>0</v>
      </c>
      <c r="AV13" s="159">
        <f t="shared" si="5"/>
        <v>0</v>
      </c>
      <c r="AW13" s="159">
        <f>COUNTIF(AW14:AW19,"E")</f>
        <v>0</v>
      </c>
      <c r="AX13" s="159">
        <f>SUM(AX14:AX19)</f>
        <v>3</v>
      </c>
    </row>
    <row r="14" spans="1:50" s="9" customFormat="1" ht="23.25">
      <c r="A14" s="238">
        <v>1</v>
      </c>
      <c r="B14" s="167" t="s">
        <v>24</v>
      </c>
      <c r="C14" s="421">
        <f aca="true" t="shared" si="6" ref="C14:C19">SUM(D14:H14)</f>
        <v>30</v>
      </c>
      <c r="D14" s="169">
        <f t="shared" si="0"/>
        <v>0</v>
      </c>
      <c r="E14" s="170">
        <f t="shared" si="0"/>
        <v>30</v>
      </c>
      <c r="F14" s="170">
        <f t="shared" si="0"/>
        <v>0</v>
      </c>
      <c r="G14" s="170">
        <f t="shared" si="0"/>
        <v>0</v>
      </c>
      <c r="H14" s="171">
        <f t="shared" si="0"/>
        <v>0</v>
      </c>
      <c r="I14" s="73"/>
      <c r="J14" s="74"/>
      <c r="K14" s="74"/>
      <c r="L14" s="74"/>
      <c r="M14" s="172"/>
      <c r="N14" s="172"/>
      <c r="O14" s="72"/>
      <c r="P14" s="111"/>
      <c r="Q14" s="87"/>
      <c r="R14" s="87"/>
      <c r="S14" s="87"/>
      <c r="T14" s="87"/>
      <c r="U14" s="173"/>
      <c r="V14" s="72"/>
      <c r="W14" s="111"/>
      <c r="X14" s="87">
        <v>30</v>
      </c>
      <c r="Y14" s="87"/>
      <c r="Z14" s="87"/>
      <c r="AA14" s="87"/>
      <c r="AB14" s="173" t="s">
        <v>25</v>
      </c>
      <c r="AC14" s="72">
        <v>1</v>
      </c>
      <c r="AD14" s="111"/>
      <c r="AE14" s="87"/>
      <c r="AF14" s="87"/>
      <c r="AG14" s="87"/>
      <c r="AH14" s="87"/>
      <c r="AI14" s="173"/>
      <c r="AJ14" s="72"/>
      <c r="AK14" s="111"/>
      <c r="AL14" s="87"/>
      <c r="AM14" s="87"/>
      <c r="AN14" s="87"/>
      <c r="AO14" s="87"/>
      <c r="AP14" s="173"/>
      <c r="AQ14" s="72"/>
      <c r="AR14" s="111"/>
      <c r="AS14" s="87"/>
      <c r="AT14" s="87"/>
      <c r="AU14" s="87"/>
      <c r="AV14" s="87"/>
      <c r="AW14" s="173"/>
      <c r="AX14" s="71"/>
    </row>
    <row r="15" spans="1:50" s="9" customFormat="1" ht="23.25">
      <c r="A15" s="222">
        <v>2</v>
      </c>
      <c r="B15" s="175" t="s">
        <v>228</v>
      </c>
      <c r="C15" s="253">
        <f t="shared" si="6"/>
        <v>120</v>
      </c>
      <c r="D15" s="176">
        <f t="shared" si="0"/>
        <v>0</v>
      </c>
      <c r="E15" s="150">
        <f t="shared" si="0"/>
        <v>120</v>
      </c>
      <c r="F15" s="150">
        <f t="shared" si="0"/>
        <v>0</v>
      </c>
      <c r="G15" s="150">
        <f t="shared" si="0"/>
        <v>0</v>
      </c>
      <c r="H15" s="177">
        <f t="shared" si="0"/>
        <v>0</v>
      </c>
      <c r="I15" s="55"/>
      <c r="J15" s="56"/>
      <c r="K15" s="56"/>
      <c r="L15" s="56"/>
      <c r="M15" s="57"/>
      <c r="N15" s="57"/>
      <c r="O15" s="54"/>
      <c r="P15" s="58"/>
      <c r="Q15" s="59"/>
      <c r="R15" s="59"/>
      <c r="S15" s="59"/>
      <c r="T15" s="59"/>
      <c r="U15" s="60"/>
      <c r="V15" s="54"/>
      <c r="W15" s="58"/>
      <c r="X15" s="59">
        <v>30</v>
      </c>
      <c r="Y15" s="59"/>
      <c r="Z15" s="59"/>
      <c r="AA15" s="59"/>
      <c r="AB15" s="60" t="s">
        <v>25</v>
      </c>
      <c r="AC15" s="102">
        <v>2</v>
      </c>
      <c r="AD15" s="58"/>
      <c r="AE15" s="59">
        <v>30</v>
      </c>
      <c r="AF15" s="59"/>
      <c r="AG15" s="59"/>
      <c r="AH15" s="59"/>
      <c r="AI15" s="60" t="s">
        <v>25</v>
      </c>
      <c r="AJ15" s="102">
        <v>2</v>
      </c>
      <c r="AK15" s="58"/>
      <c r="AL15" s="59">
        <v>30</v>
      </c>
      <c r="AM15" s="59"/>
      <c r="AN15" s="59"/>
      <c r="AO15" s="59"/>
      <c r="AP15" s="60" t="s">
        <v>25</v>
      </c>
      <c r="AQ15" s="102">
        <v>2</v>
      </c>
      <c r="AR15" s="58"/>
      <c r="AS15" s="59">
        <v>30</v>
      </c>
      <c r="AT15" s="59"/>
      <c r="AU15" s="59"/>
      <c r="AV15" s="59"/>
      <c r="AW15" s="148" t="s">
        <v>220</v>
      </c>
      <c r="AX15" s="178">
        <v>3</v>
      </c>
    </row>
    <row r="16" spans="1:50" s="9" customFormat="1" ht="23.25">
      <c r="A16" s="222">
        <v>3</v>
      </c>
      <c r="B16" s="151" t="s">
        <v>26</v>
      </c>
      <c r="C16" s="253">
        <f t="shared" si="6"/>
        <v>30</v>
      </c>
      <c r="D16" s="176">
        <f t="shared" si="0"/>
        <v>0</v>
      </c>
      <c r="E16" s="150">
        <f t="shared" si="0"/>
        <v>30</v>
      </c>
      <c r="F16" s="150">
        <f t="shared" si="0"/>
        <v>0</v>
      </c>
      <c r="G16" s="150">
        <f t="shared" si="0"/>
        <v>0</v>
      </c>
      <c r="H16" s="177">
        <f t="shared" si="0"/>
        <v>0</v>
      </c>
      <c r="I16" s="64"/>
      <c r="J16" s="56"/>
      <c r="K16" s="56"/>
      <c r="L16" s="56"/>
      <c r="M16" s="57"/>
      <c r="N16" s="57"/>
      <c r="O16" s="54"/>
      <c r="P16" s="64"/>
      <c r="Q16" s="56">
        <v>30</v>
      </c>
      <c r="R16" s="56"/>
      <c r="S16" s="56"/>
      <c r="T16" s="57"/>
      <c r="U16" s="57" t="s">
        <v>25</v>
      </c>
      <c r="V16" s="102">
        <v>2</v>
      </c>
      <c r="W16" s="58"/>
      <c r="X16" s="59"/>
      <c r="Y16" s="59"/>
      <c r="Z16" s="59"/>
      <c r="AA16" s="59"/>
      <c r="AB16" s="60"/>
      <c r="AC16" s="54"/>
      <c r="AD16" s="58"/>
      <c r="AE16" s="59"/>
      <c r="AF16" s="59"/>
      <c r="AG16" s="59"/>
      <c r="AH16" s="59"/>
      <c r="AI16" s="60"/>
      <c r="AJ16" s="54"/>
      <c r="AK16" s="58"/>
      <c r="AL16" s="59"/>
      <c r="AM16" s="59"/>
      <c r="AN16" s="59"/>
      <c r="AO16" s="59"/>
      <c r="AP16" s="60"/>
      <c r="AQ16" s="54"/>
      <c r="AR16" s="58"/>
      <c r="AS16" s="59"/>
      <c r="AT16" s="59"/>
      <c r="AU16" s="59"/>
      <c r="AV16" s="59"/>
      <c r="AW16" s="60"/>
      <c r="AX16" s="53"/>
    </row>
    <row r="17" spans="1:50" s="9" customFormat="1" ht="23.25">
      <c r="A17" s="222">
        <v>4</v>
      </c>
      <c r="B17" s="154" t="s">
        <v>27</v>
      </c>
      <c r="C17" s="253">
        <f t="shared" si="6"/>
        <v>15</v>
      </c>
      <c r="D17" s="176">
        <f t="shared" si="0"/>
        <v>15</v>
      </c>
      <c r="E17" s="150">
        <f t="shared" si="0"/>
        <v>0</v>
      </c>
      <c r="F17" s="150">
        <f t="shared" si="0"/>
        <v>0</v>
      </c>
      <c r="G17" s="150">
        <f t="shared" si="0"/>
        <v>0</v>
      </c>
      <c r="H17" s="177">
        <f t="shared" si="0"/>
        <v>0</v>
      </c>
      <c r="I17" s="55"/>
      <c r="J17" s="56"/>
      <c r="K17" s="56"/>
      <c r="L17" s="56"/>
      <c r="M17" s="57"/>
      <c r="N17" s="57"/>
      <c r="O17" s="54"/>
      <c r="P17" s="58"/>
      <c r="Q17" s="59"/>
      <c r="R17" s="59"/>
      <c r="S17" s="59"/>
      <c r="T17" s="59"/>
      <c r="U17" s="60"/>
      <c r="V17" s="54"/>
      <c r="W17" s="58">
        <v>15</v>
      </c>
      <c r="X17" s="59"/>
      <c r="Y17" s="59"/>
      <c r="Z17" s="59"/>
      <c r="AA17" s="59"/>
      <c r="AB17" s="60" t="s">
        <v>25</v>
      </c>
      <c r="AC17" s="54">
        <v>1</v>
      </c>
      <c r="AD17" s="58"/>
      <c r="AE17" s="59"/>
      <c r="AF17" s="59"/>
      <c r="AG17" s="59"/>
      <c r="AH17" s="59"/>
      <c r="AI17" s="60"/>
      <c r="AJ17" s="54"/>
      <c r="AK17" s="58"/>
      <c r="AL17" s="59"/>
      <c r="AM17" s="59"/>
      <c r="AN17" s="59"/>
      <c r="AO17" s="59"/>
      <c r="AP17" s="60"/>
      <c r="AQ17" s="54"/>
      <c r="AR17" s="58"/>
      <c r="AS17" s="59"/>
      <c r="AT17" s="59"/>
      <c r="AU17" s="59"/>
      <c r="AV17" s="59"/>
      <c r="AW17" s="60"/>
      <c r="AX17" s="53"/>
    </row>
    <row r="18" spans="1:50" s="9" customFormat="1" ht="23.25">
      <c r="A18" s="222">
        <v>5</v>
      </c>
      <c r="B18" s="175" t="s">
        <v>207</v>
      </c>
      <c r="C18" s="253">
        <f t="shared" si="6"/>
        <v>30</v>
      </c>
      <c r="D18" s="176">
        <f t="shared" si="0"/>
        <v>30</v>
      </c>
      <c r="E18" s="150">
        <f t="shared" si="0"/>
        <v>0</v>
      </c>
      <c r="F18" s="150">
        <f t="shared" si="0"/>
        <v>0</v>
      </c>
      <c r="G18" s="150">
        <f t="shared" si="0"/>
        <v>0</v>
      </c>
      <c r="H18" s="177">
        <f t="shared" si="0"/>
        <v>0</v>
      </c>
      <c r="I18" s="55">
        <v>30</v>
      </c>
      <c r="J18" s="56"/>
      <c r="K18" s="56"/>
      <c r="L18" s="56"/>
      <c r="M18" s="57"/>
      <c r="N18" s="57" t="s">
        <v>25</v>
      </c>
      <c r="O18" s="54">
        <v>2</v>
      </c>
      <c r="P18" s="58"/>
      <c r="Q18" s="59"/>
      <c r="R18" s="59"/>
      <c r="S18" s="59"/>
      <c r="T18" s="59"/>
      <c r="U18" s="60"/>
      <c r="V18" s="54"/>
      <c r="W18" s="58"/>
      <c r="X18" s="59"/>
      <c r="Y18" s="59"/>
      <c r="Z18" s="59"/>
      <c r="AA18" s="59"/>
      <c r="AB18" s="60"/>
      <c r="AC18" s="54"/>
      <c r="AD18" s="58"/>
      <c r="AE18" s="59"/>
      <c r="AF18" s="59"/>
      <c r="AG18" s="59"/>
      <c r="AH18" s="59"/>
      <c r="AI18" s="60"/>
      <c r="AJ18" s="54"/>
      <c r="AK18" s="58"/>
      <c r="AL18" s="59"/>
      <c r="AM18" s="59"/>
      <c r="AN18" s="59"/>
      <c r="AO18" s="59"/>
      <c r="AP18" s="60"/>
      <c r="AQ18" s="54"/>
      <c r="AR18" s="58"/>
      <c r="AS18" s="59"/>
      <c r="AT18" s="59"/>
      <c r="AU18" s="59"/>
      <c r="AV18" s="59"/>
      <c r="AW18" s="60"/>
      <c r="AX18" s="53"/>
    </row>
    <row r="19" spans="1:50" s="9" customFormat="1" ht="24" thickBot="1">
      <c r="A19" s="227">
        <v>6</v>
      </c>
      <c r="B19" s="180" t="s">
        <v>208</v>
      </c>
      <c r="C19" s="429">
        <f t="shared" si="6"/>
        <v>30</v>
      </c>
      <c r="D19" s="182">
        <f t="shared" si="0"/>
        <v>30</v>
      </c>
      <c r="E19" s="156">
        <f t="shared" si="0"/>
        <v>0</v>
      </c>
      <c r="F19" s="156">
        <f t="shared" si="0"/>
        <v>0</v>
      </c>
      <c r="G19" s="156">
        <f t="shared" si="0"/>
        <v>0</v>
      </c>
      <c r="H19" s="183">
        <f t="shared" si="0"/>
        <v>0</v>
      </c>
      <c r="I19" s="184">
        <v>30</v>
      </c>
      <c r="J19" s="185"/>
      <c r="K19" s="185"/>
      <c r="L19" s="185"/>
      <c r="M19" s="186"/>
      <c r="N19" s="186" t="s">
        <v>25</v>
      </c>
      <c r="O19" s="187">
        <v>2</v>
      </c>
      <c r="P19" s="188"/>
      <c r="Q19" s="189"/>
      <c r="R19" s="189"/>
      <c r="S19" s="189"/>
      <c r="T19" s="189"/>
      <c r="U19" s="190"/>
      <c r="V19" s="187"/>
      <c r="W19" s="188"/>
      <c r="X19" s="189"/>
      <c r="Y19" s="189"/>
      <c r="Z19" s="189"/>
      <c r="AA19" s="189"/>
      <c r="AB19" s="190"/>
      <c r="AC19" s="187"/>
      <c r="AD19" s="188"/>
      <c r="AE19" s="189"/>
      <c r="AF19" s="189"/>
      <c r="AG19" s="189"/>
      <c r="AH19" s="189"/>
      <c r="AI19" s="190"/>
      <c r="AJ19" s="187"/>
      <c r="AK19" s="188"/>
      <c r="AL19" s="189"/>
      <c r="AM19" s="189"/>
      <c r="AN19" s="189"/>
      <c r="AO19" s="189"/>
      <c r="AP19" s="190"/>
      <c r="AQ19" s="187"/>
      <c r="AR19" s="188"/>
      <c r="AS19" s="189"/>
      <c r="AT19" s="189"/>
      <c r="AU19" s="189"/>
      <c r="AV19" s="189"/>
      <c r="AW19" s="190"/>
      <c r="AX19" s="191"/>
    </row>
    <row r="20" spans="1:50" s="9" customFormat="1" ht="23.2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77"/>
      <c r="X20" s="77"/>
      <c r="Y20" s="77"/>
      <c r="Z20" s="77"/>
      <c r="AA20" s="77"/>
      <c r="AB20" s="77"/>
      <c r="AC20" s="192"/>
      <c r="AD20" s="77"/>
      <c r="AE20" s="77"/>
      <c r="AF20" s="77"/>
      <c r="AG20" s="77"/>
      <c r="AH20" s="77"/>
      <c r="AI20" s="77"/>
      <c r="AJ20" s="192"/>
      <c r="AK20" s="77"/>
      <c r="AL20" s="77"/>
      <c r="AM20" s="77"/>
      <c r="AN20" s="77"/>
      <c r="AO20" s="77"/>
      <c r="AP20" s="77"/>
      <c r="AQ20" s="192"/>
      <c r="AR20" s="77"/>
      <c r="AS20" s="77"/>
      <c r="AT20" s="77"/>
      <c r="AU20" s="77"/>
      <c r="AV20" s="77"/>
      <c r="AW20" s="77"/>
      <c r="AX20" s="192"/>
    </row>
    <row r="21" spans="1:50" s="9" customFormat="1" ht="23.25">
      <c r="A21" s="67"/>
      <c r="B21" s="150" t="s">
        <v>28</v>
      </c>
      <c r="C21" s="193">
        <v>4</v>
      </c>
      <c r="D21" s="194"/>
      <c r="E21" s="195"/>
      <c r="F21" s="195">
        <v>4</v>
      </c>
      <c r="G21" s="195"/>
      <c r="H21" s="196"/>
      <c r="I21" s="194"/>
      <c r="J21" s="195"/>
      <c r="K21" s="195"/>
      <c r="L21" s="195">
        <v>4</v>
      </c>
      <c r="M21" s="195"/>
      <c r="N21" s="196"/>
      <c r="O21" s="194" t="s">
        <v>72</v>
      </c>
      <c r="P21" s="197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9"/>
      <c r="AL21" s="199"/>
      <c r="AM21" s="199"/>
      <c r="AN21" s="199"/>
      <c r="AO21" s="199"/>
      <c r="AP21" s="199"/>
      <c r="AQ21" s="200"/>
      <c r="AR21" s="199"/>
      <c r="AS21" s="199"/>
      <c r="AT21" s="199"/>
      <c r="AU21" s="199"/>
      <c r="AV21" s="199"/>
      <c r="AW21" s="199"/>
      <c r="AX21" s="201"/>
    </row>
    <row r="22" spans="1:50" s="9" customFormat="1" ht="23.25">
      <c r="A22" s="67"/>
      <c r="B22" s="150" t="s">
        <v>29</v>
      </c>
      <c r="C22" s="193">
        <v>4</v>
      </c>
      <c r="D22" s="194"/>
      <c r="E22" s="195"/>
      <c r="F22" s="195">
        <v>4</v>
      </c>
      <c r="G22" s="195"/>
      <c r="H22" s="196"/>
      <c r="I22" s="194"/>
      <c r="J22" s="195"/>
      <c r="K22" s="195"/>
      <c r="L22" s="195">
        <v>4</v>
      </c>
      <c r="M22" s="195"/>
      <c r="N22" s="196"/>
      <c r="O22" s="193" t="s">
        <v>72</v>
      </c>
      <c r="P22" s="194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202"/>
      <c r="AL22" s="202"/>
      <c r="AM22" s="202"/>
      <c r="AN22" s="202"/>
      <c r="AO22" s="202"/>
      <c r="AP22" s="202"/>
      <c r="AQ22" s="203"/>
      <c r="AR22" s="202"/>
      <c r="AS22" s="202"/>
      <c r="AT22" s="202"/>
      <c r="AU22" s="202"/>
      <c r="AV22" s="202"/>
      <c r="AW22" s="202"/>
      <c r="AX22" s="176"/>
    </row>
    <row r="23" spans="1:90" s="69" customFormat="1" ht="23.25" thickBot="1">
      <c r="A23" s="65"/>
      <c r="B23" s="192"/>
      <c r="C23" s="37"/>
      <c r="D23" s="37"/>
      <c r="E23" s="210"/>
      <c r="F23" s="210"/>
      <c r="G23" s="210"/>
      <c r="H23" s="210"/>
      <c r="I23" s="211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110"/>
      <c r="AC23" s="158"/>
      <c r="AD23" s="158"/>
      <c r="AE23" s="158"/>
      <c r="AF23" s="68"/>
      <c r="AG23" s="68"/>
      <c r="AH23" s="68"/>
      <c r="AI23" s="67"/>
      <c r="AJ23" s="67"/>
      <c r="AK23" s="67"/>
      <c r="AL23" s="67"/>
      <c r="AM23" s="67"/>
      <c r="AN23" s="67"/>
      <c r="AO23" s="68"/>
      <c r="AP23" s="67"/>
      <c r="AQ23" s="67"/>
      <c r="AR23" s="67"/>
      <c r="AS23" s="67"/>
      <c r="AT23" s="67"/>
      <c r="AU23" s="67"/>
      <c r="AV23" s="68"/>
      <c r="AW23" s="65"/>
      <c r="AX23" s="65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</row>
    <row r="24" spans="1:50" s="9" customFormat="1" ht="25.5" customHeight="1" thickBot="1">
      <c r="A24" s="213" t="s">
        <v>30</v>
      </c>
      <c r="B24" s="214" t="s">
        <v>31</v>
      </c>
      <c r="C24" s="161">
        <f>SUM(C25:C34)</f>
        <v>300</v>
      </c>
      <c r="D24" s="215">
        <f aca="true" t="shared" si="7" ref="D24:H34">I24+P24+W24+AD24+AK24+AR24</f>
        <v>135</v>
      </c>
      <c r="E24" s="216">
        <f t="shared" si="7"/>
        <v>165</v>
      </c>
      <c r="F24" s="216">
        <f t="shared" si="7"/>
        <v>0</v>
      </c>
      <c r="G24" s="216">
        <f t="shared" si="7"/>
        <v>0</v>
      </c>
      <c r="H24" s="217">
        <f t="shared" si="7"/>
        <v>0</v>
      </c>
      <c r="I24" s="165">
        <f>SUM(I25:I34)</f>
        <v>75</v>
      </c>
      <c r="J24" s="165">
        <f>SUM(J25:J34)</f>
        <v>75</v>
      </c>
      <c r="K24" s="165">
        <f>SUM(K25:K34)</f>
        <v>0</v>
      </c>
      <c r="L24" s="165">
        <f>SUM(L25:L34)</f>
        <v>0</v>
      </c>
      <c r="M24" s="165">
        <f>SUM(M25:M34)</f>
        <v>0</v>
      </c>
      <c r="N24" s="159">
        <f>COUNTIF(N25:N34,"E")</f>
        <v>0</v>
      </c>
      <c r="O24" s="159">
        <f aca="true" t="shared" si="8" ref="O24:T24">SUM(O25:O34)</f>
        <v>14</v>
      </c>
      <c r="P24" s="159">
        <f t="shared" si="8"/>
        <v>30</v>
      </c>
      <c r="Q24" s="159">
        <f t="shared" si="8"/>
        <v>60</v>
      </c>
      <c r="R24" s="159">
        <f t="shared" si="8"/>
        <v>0</v>
      </c>
      <c r="S24" s="159">
        <f t="shared" si="8"/>
        <v>0</v>
      </c>
      <c r="T24" s="159">
        <f t="shared" si="8"/>
        <v>0</v>
      </c>
      <c r="U24" s="159">
        <f>COUNTIF(U25:U34,"E")</f>
        <v>0</v>
      </c>
      <c r="V24" s="159">
        <f aca="true" t="shared" si="9" ref="V24:AA24">SUM(V25:V34)</f>
        <v>7</v>
      </c>
      <c r="W24" s="159">
        <f t="shared" si="9"/>
        <v>30</v>
      </c>
      <c r="X24" s="159">
        <f t="shared" si="9"/>
        <v>30</v>
      </c>
      <c r="Y24" s="159">
        <f t="shared" si="9"/>
        <v>0</v>
      </c>
      <c r="Z24" s="159">
        <f t="shared" si="9"/>
        <v>0</v>
      </c>
      <c r="AA24" s="159">
        <f t="shared" si="9"/>
        <v>0</v>
      </c>
      <c r="AB24" s="159">
        <f>COUNTIF(AB25:AB34,"E")</f>
        <v>0</v>
      </c>
      <c r="AC24" s="159">
        <f aca="true" t="shared" si="10" ref="AC24:AH24">SUM(AC25:AC34)</f>
        <v>4</v>
      </c>
      <c r="AD24" s="159">
        <f t="shared" si="10"/>
        <v>0</v>
      </c>
      <c r="AE24" s="159">
        <f t="shared" si="10"/>
        <v>0</v>
      </c>
      <c r="AF24" s="159">
        <f t="shared" si="10"/>
        <v>0</v>
      </c>
      <c r="AG24" s="159">
        <f t="shared" si="10"/>
        <v>0</v>
      </c>
      <c r="AH24" s="159">
        <f t="shared" si="10"/>
        <v>0</v>
      </c>
      <c r="AI24" s="159">
        <f>COUNTIF(AI25:AI34,"E")</f>
        <v>0</v>
      </c>
      <c r="AJ24" s="159">
        <f aca="true" t="shared" si="11" ref="AJ24:AO24">SUM(AJ25:AJ34)</f>
        <v>0</v>
      </c>
      <c r="AK24" s="159">
        <f t="shared" si="11"/>
        <v>0</v>
      </c>
      <c r="AL24" s="159">
        <f t="shared" si="11"/>
        <v>0</v>
      </c>
      <c r="AM24" s="159">
        <f t="shared" si="11"/>
        <v>0</v>
      </c>
      <c r="AN24" s="159">
        <f t="shared" si="11"/>
        <v>0</v>
      </c>
      <c r="AO24" s="159">
        <f t="shared" si="11"/>
        <v>0</v>
      </c>
      <c r="AP24" s="159">
        <f>COUNTIF(AP25:AP34,"E")</f>
        <v>0</v>
      </c>
      <c r="AQ24" s="159">
        <f aca="true" t="shared" si="12" ref="AQ24:AV24">SUM(AQ25:AQ34)</f>
        <v>0</v>
      </c>
      <c r="AR24" s="159">
        <f t="shared" si="12"/>
        <v>0</v>
      </c>
      <c r="AS24" s="159">
        <f t="shared" si="12"/>
        <v>0</v>
      </c>
      <c r="AT24" s="159">
        <f t="shared" si="12"/>
        <v>0</v>
      </c>
      <c r="AU24" s="159">
        <f t="shared" si="12"/>
        <v>0</v>
      </c>
      <c r="AV24" s="159">
        <f t="shared" si="12"/>
        <v>0</v>
      </c>
      <c r="AW24" s="159">
        <f>COUNTIF(AW25:AW34,"E")</f>
        <v>0</v>
      </c>
      <c r="AX24" s="159">
        <f>SUM(AX25:AX34)</f>
        <v>0</v>
      </c>
    </row>
    <row r="25" spans="1:50" s="9" customFormat="1" ht="23.25">
      <c r="A25" s="218">
        <v>1</v>
      </c>
      <c r="B25" s="219" t="s">
        <v>73</v>
      </c>
      <c r="C25" s="259">
        <f>SUM(D25:H25)</f>
        <v>30</v>
      </c>
      <c r="D25" s="176">
        <f t="shared" si="7"/>
        <v>15</v>
      </c>
      <c r="E25" s="150">
        <f t="shared" si="7"/>
        <v>15</v>
      </c>
      <c r="F25" s="150">
        <f t="shared" si="7"/>
        <v>0</v>
      </c>
      <c r="G25" s="150">
        <f t="shared" si="7"/>
        <v>0</v>
      </c>
      <c r="H25" s="177">
        <f t="shared" si="7"/>
        <v>0</v>
      </c>
      <c r="I25" s="73">
        <v>15</v>
      </c>
      <c r="J25" s="74">
        <v>15</v>
      </c>
      <c r="K25" s="74"/>
      <c r="L25" s="74"/>
      <c r="M25" s="74"/>
      <c r="N25" s="220" t="s">
        <v>25</v>
      </c>
      <c r="O25" s="221">
        <v>2</v>
      </c>
      <c r="P25" s="75"/>
      <c r="Q25" s="76"/>
      <c r="R25" s="76"/>
      <c r="S25" s="76"/>
      <c r="T25" s="76"/>
      <c r="U25" s="77"/>
      <c r="V25" s="78"/>
      <c r="W25" s="75"/>
      <c r="X25" s="76"/>
      <c r="Y25" s="76"/>
      <c r="Z25" s="76"/>
      <c r="AA25" s="76"/>
      <c r="AB25" s="77"/>
      <c r="AC25" s="104"/>
      <c r="AD25" s="75"/>
      <c r="AE25" s="76"/>
      <c r="AF25" s="76"/>
      <c r="AG25" s="76"/>
      <c r="AH25" s="76"/>
      <c r="AI25" s="77"/>
      <c r="AJ25" s="78"/>
      <c r="AK25" s="75"/>
      <c r="AL25" s="76"/>
      <c r="AM25" s="76"/>
      <c r="AN25" s="76"/>
      <c r="AO25" s="76"/>
      <c r="AP25" s="77"/>
      <c r="AQ25" s="78"/>
      <c r="AR25" s="75"/>
      <c r="AS25" s="76"/>
      <c r="AT25" s="76"/>
      <c r="AU25" s="76"/>
      <c r="AV25" s="76"/>
      <c r="AW25" s="77"/>
      <c r="AX25" s="62"/>
    </row>
    <row r="26" spans="1:50" s="9" customFormat="1" ht="23.25">
      <c r="A26" s="222">
        <v>2</v>
      </c>
      <c r="B26" s="175" t="s">
        <v>74</v>
      </c>
      <c r="C26" s="253">
        <f aca="true" t="shared" si="13" ref="C26:C34">SUM(D26:H26)</f>
        <v>30</v>
      </c>
      <c r="D26" s="176">
        <f t="shared" si="7"/>
        <v>15</v>
      </c>
      <c r="E26" s="150">
        <f t="shared" si="7"/>
        <v>15</v>
      </c>
      <c r="F26" s="150">
        <f t="shared" si="7"/>
        <v>0</v>
      </c>
      <c r="G26" s="150">
        <f t="shared" si="7"/>
        <v>0</v>
      </c>
      <c r="H26" s="177">
        <f t="shared" si="7"/>
        <v>0</v>
      </c>
      <c r="I26" s="55">
        <v>15</v>
      </c>
      <c r="J26" s="56">
        <v>15</v>
      </c>
      <c r="K26" s="56"/>
      <c r="L26" s="56"/>
      <c r="M26" s="56"/>
      <c r="N26" s="79" t="s">
        <v>25</v>
      </c>
      <c r="O26" s="80">
        <v>3</v>
      </c>
      <c r="P26" s="81"/>
      <c r="Q26" s="56"/>
      <c r="R26" s="56"/>
      <c r="S26" s="56"/>
      <c r="T26" s="56"/>
      <c r="U26" s="82"/>
      <c r="V26" s="83"/>
      <c r="W26" s="81"/>
      <c r="X26" s="56"/>
      <c r="Y26" s="56"/>
      <c r="Z26" s="56"/>
      <c r="AA26" s="56"/>
      <c r="AB26" s="82"/>
      <c r="AC26" s="83"/>
      <c r="AD26" s="81"/>
      <c r="AE26" s="56"/>
      <c r="AF26" s="56"/>
      <c r="AG26" s="56"/>
      <c r="AH26" s="56"/>
      <c r="AI26" s="82"/>
      <c r="AJ26" s="83"/>
      <c r="AK26" s="81"/>
      <c r="AL26" s="56"/>
      <c r="AM26" s="56"/>
      <c r="AN26" s="56"/>
      <c r="AO26" s="56"/>
      <c r="AP26" s="82"/>
      <c r="AQ26" s="83"/>
      <c r="AR26" s="81"/>
      <c r="AS26" s="56"/>
      <c r="AT26" s="56"/>
      <c r="AU26" s="56"/>
      <c r="AV26" s="56"/>
      <c r="AW26" s="82"/>
      <c r="AX26" s="178"/>
    </row>
    <row r="27" spans="1:50" s="9" customFormat="1" ht="23.25">
      <c r="A27" s="222">
        <v>3</v>
      </c>
      <c r="B27" s="223" t="s">
        <v>75</v>
      </c>
      <c r="C27" s="253">
        <f t="shared" si="13"/>
        <v>30</v>
      </c>
      <c r="D27" s="176">
        <f t="shared" si="7"/>
        <v>15</v>
      </c>
      <c r="E27" s="150">
        <f t="shared" si="7"/>
        <v>15</v>
      </c>
      <c r="F27" s="150">
        <f t="shared" si="7"/>
        <v>0</v>
      </c>
      <c r="G27" s="150">
        <f t="shared" si="7"/>
        <v>0</v>
      </c>
      <c r="H27" s="177">
        <f t="shared" si="7"/>
        <v>0</v>
      </c>
      <c r="I27" s="55"/>
      <c r="J27" s="56"/>
      <c r="K27" s="56"/>
      <c r="L27" s="56"/>
      <c r="M27" s="56"/>
      <c r="N27" s="79"/>
      <c r="O27" s="80"/>
      <c r="P27" s="84"/>
      <c r="Q27" s="59"/>
      <c r="R27" s="59"/>
      <c r="S27" s="59"/>
      <c r="T27" s="59"/>
      <c r="U27" s="85"/>
      <c r="V27" s="61"/>
      <c r="W27" s="84">
        <v>15</v>
      </c>
      <c r="X27" s="59">
        <v>15</v>
      </c>
      <c r="Y27" s="59"/>
      <c r="Z27" s="59"/>
      <c r="AA27" s="59"/>
      <c r="AB27" s="85" t="s">
        <v>25</v>
      </c>
      <c r="AC27" s="83">
        <v>2</v>
      </c>
      <c r="AD27" s="84"/>
      <c r="AE27" s="59"/>
      <c r="AF27" s="59"/>
      <c r="AG27" s="59"/>
      <c r="AH27" s="59"/>
      <c r="AI27" s="85"/>
      <c r="AJ27" s="61"/>
      <c r="AK27" s="84"/>
      <c r="AL27" s="59"/>
      <c r="AM27" s="59"/>
      <c r="AN27" s="59"/>
      <c r="AO27" s="59"/>
      <c r="AP27" s="85"/>
      <c r="AQ27" s="61"/>
      <c r="AR27" s="84"/>
      <c r="AS27" s="59"/>
      <c r="AT27" s="59"/>
      <c r="AU27" s="59"/>
      <c r="AV27" s="59"/>
      <c r="AW27" s="85"/>
      <c r="AX27" s="53"/>
    </row>
    <row r="28" spans="1:50" s="9" customFormat="1" ht="23.25">
      <c r="A28" s="222">
        <v>4</v>
      </c>
      <c r="B28" s="223" t="s">
        <v>76</v>
      </c>
      <c r="C28" s="253">
        <f t="shared" si="13"/>
        <v>30</v>
      </c>
      <c r="D28" s="176">
        <f t="shared" si="7"/>
        <v>15</v>
      </c>
      <c r="E28" s="150">
        <f t="shared" si="7"/>
        <v>15</v>
      </c>
      <c r="F28" s="150">
        <f t="shared" si="7"/>
        <v>0</v>
      </c>
      <c r="G28" s="150">
        <f t="shared" si="7"/>
        <v>0</v>
      </c>
      <c r="H28" s="177">
        <f t="shared" si="7"/>
        <v>0</v>
      </c>
      <c r="I28" s="55">
        <v>15</v>
      </c>
      <c r="J28" s="74">
        <v>15</v>
      </c>
      <c r="K28" s="56"/>
      <c r="L28" s="56"/>
      <c r="M28" s="56"/>
      <c r="N28" s="79" t="s">
        <v>25</v>
      </c>
      <c r="O28" s="80">
        <v>4</v>
      </c>
      <c r="P28" s="81"/>
      <c r="Q28" s="56"/>
      <c r="R28" s="56"/>
      <c r="S28" s="59"/>
      <c r="T28" s="59"/>
      <c r="U28" s="85"/>
      <c r="V28" s="83"/>
      <c r="W28" s="84"/>
      <c r="X28" s="59"/>
      <c r="Y28" s="59"/>
      <c r="Z28" s="59"/>
      <c r="AA28" s="59"/>
      <c r="AB28" s="85"/>
      <c r="AC28" s="102"/>
      <c r="AD28" s="84"/>
      <c r="AE28" s="59"/>
      <c r="AF28" s="59"/>
      <c r="AG28" s="59"/>
      <c r="AH28" s="59"/>
      <c r="AI28" s="85"/>
      <c r="AJ28" s="61"/>
      <c r="AK28" s="84"/>
      <c r="AL28" s="59"/>
      <c r="AM28" s="59"/>
      <c r="AN28" s="59"/>
      <c r="AO28" s="59"/>
      <c r="AP28" s="85"/>
      <c r="AQ28" s="61"/>
      <c r="AR28" s="84"/>
      <c r="AS28" s="59"/>
      <c r="AT28" s="59"/>
      <c r="AU28" s="59"/>
      <c r="AV28" s="59"/>
      <c r="AW28" s="85"/>
      <c r="AX28" s="53"/>
    </row>
    <row r="29" spans="1:50" s="9" customFormat="1" ht="23.25">
      <c r="A29" s="222">
        <v>5</v>
      </c>
      <c r="B29" s="175" t="s">
        <v>167</v>
      </c>
      <c r="C29" s="253">
        <f t="shared" si="13"/>
        <v>30</v>
      </c>
      <c r="D29" s="176">
        <f t="shared" si="7"/>
        <v>15</v>
      </c>
      <c r="E29" s="150">
        <f t="shared" si="7"/>
        <v>15</v>
      </c>
      <c r="F29" s="150">
        <f t="shared" si="7"/>
        <v>0</v>
      </c>
      <c r="G29" s="150">
        <f t="shared" si="7"/>
        <v>0</v>
      </c>
      <c r="H29" s="177">
        <f t="shared" si="7"/>
        <v>0</v>
      </c>
      <c r="I29" s="55">
        <v>15</v>
      </c>
      <c r="J29" s="56">
        <v>15</v>
      </c>
      <c r="K29" s="56"/>
      <c r="L29" s="56"/>
      <c r="M29" s="56"/>
      <c r="N29" s="79" t="s">
        <v>25</v>
      </c>
      <c r="O29" s="80">
        <v>2</v>
      </c>
      <c r="P29" s="86"/>
      <c r="Q29" s="87"/>
      <c r="R29" s="87"/>
      <c r="S29" s="87"/>
      <c r="T29" s="87"/>
      <c r="U29" s="88"/>
      <c r="V29" s="61"/>
      <c r="W29" s="86"/>
      <c r="X29" s="87"/>
      <c r="Y29" s="87"/>
      <c r="Z29" s="87"/>
      <c r="AA29" s="87"/>
      <c r="AB29" s="88"/>
      <c r="AC29" s="61"/>
      <c r="AD29" s="86"/>
      <c r="AE29" s="87"/>
      <c r="AF29" s="87"/>
      <c r="AG29" s="87"/>
      <c r="AH29" s="87"/>
      <c r="AI29" s="88"/>
      <c r="AJ29" s="61"/>
      <c r="AK29" s="86"/>
      <c r="AL29" s="87"/>
      <c r="AM29" s="87"/>
      <c r="AN29" s="87"/>
      <c r="AO29" s="87"/>
      <c r="AP29" s="88"/>
      <c r="AQ29" s="61"/>
      <c r="AR29" s="86"/>
      <c r="AS29" s="87"/>
      <c r="AT29" s="87"/>
      <c r="AU29" s="87"/>
      <c r="AV29" s="87"/>
      <c r="AW29" s="88"/>
      <c r="AX29" s="53"/>
    </row>
    <row r="30" spans="1:50" s="9" customFormat="1" ht="23.25">
      <c r="A30" s="222">
        <v>6</v>
      </c>
      <c r="B30" s="175" t="s">
        <v>53</v>
      </c>
      <c r="C30" s="253">
        <f t="shared" si="13"/>
        <v>30</v>
      </c>
      <c r="D30" s="176">
        <f t="shared" si="7"/>
        <v>15</v>
      </c>
      <c r="E30" s="150">
        <f t="shared" si="7"/>
        <v>15</v>
      </c>
      <c r="F30" s="150">
        <f t="shared" si="7"/>
        <v>0</v>
      </c>
      <c r="G30" s="150">
        <f t="shared" si="7"/>
        <v>0</v>
      </c>
      <c r="H30" s="177">
        <f t="shared" si="7"/>
        <v>0</v>
      </c>
      <c r="I30" s="55">
        <v>15</v>
      </c>
      <c r="J30" s="56">
        <v>15</v>
      </c>
      <c r="K30" s="56"/>
      <c r="L30" s="56"/>
      <c r="M30" s="56"/>
      <c r="N30" s="79" t="s">
        <v>25</v>
      </c>
      <c r="O30" s="80">
        <v>3</v>
      </c>
      <c r="P30" s="86"/>
      <c r="Q30" s="87"/>
      <c r="R30" s="87"/>
      <c r="S30" s="87"/>
      <c r="T30" s="87"/>
      <c r="U30" s="88"/>
      <c r="V30" s="61"/>
      <c r="W30" s="86"/>
      <c r="X30" s="87"/>
      <c r="Y30" s="87"/>
      <c r="Z30" s="87"/>
      <c r="AA30" s="87"/>
      <c r="AB30" s="88"/>
      <c r="AC30" s="61"/>
      <c r="AD30" s="86"/>
      <c r="AE30" s="87"/>
      <c r="AF30" s="87"/>
      <c r="AG30" s="87"/>
      <c r="AH30" s="87"/>
      <c r="AI30" s="88"/>
      <c r="AJ30" s="61"/>
      <c r="AK30" s="86"/>
      <c r="AL30" s="87"/>
      <c r="AM30" s="87"/>
      <c r="AN30" s="87"/>
      <c r="AO30" s="87"/>
      <c r="AP30" s="88"/>
      <c r="AQ30" s="61"/>
      <c r="AR30" s="86"/>
      <c r="AS30" s="87"/>
      <c r="AT30" s="87"/>
      <c r="AU30" s="87"/>
      <c r="AV30" s="87"/>
      <c r="AW30" s="88"/>
      <c r="AX30" s="53"/>
    </row>
    <row r="31" spans="1:50" s="9" customFormat="1" ht="23.25">
      <c r="A31" s="222">
        <v>7</v>
      </c>
      <c r="B31" s="224" t="s">
        <v>55</v>
      </c>
      <c r="C31" s="253">
        <f t="shared" si="13"/>
        <v>30</v>
      </c>
      <c r="D31" s="176">
        <f t="shared" si="7"/>
        <v>15</v>
      </c>
      <c r="E31" s="150">
        <f t="shared" si="7"/>
        <v>15</v>
      </c>
      <c r="F31" s="150">
        <f t="shared" si="7"/>
        <v>0</v>
      </c>
      <c r="G31" s="150">
        <f t="shared" si="7"/>
        <v>0</v>
      </c>
      <c r="H31" s="177">
        <f t="shared" si="7"/>
        <v>0</v>
      </c>
      <c r="I31" s="64"/>
      <c r="J31" s="89"/>
      <c r="K31" s="89"/>
      <c r="L31" s="56"/>
      <c r="M31" s="56"/>
      <c r="N31" s="79"/>
      <c r="O31" s="80"/>
      <c r="P31" s="86">
        <v>15</v>
      </c>
      <c r="Q31" s="87">
        <v>15</v>
      </c>
      <c r="R31" s="87"/>
      <c r="S31" s="87"/>
      <c r="T31" s="87"/>
      <c r="U31" s="88" t="s">
        <v>25</v>
      </c>
      <c r="V31" s="61">
        <v>3</v>
      </c>
      <c r="W31" s="86"/>
      <c r="X31" s="87"/>
      <c r="Y31" s="87"/>
      <c r="Z31" s="87"/>
      <c r="AA31" s="87"/>
      <c r="AB31" s="88"/>
      <c r="AC31" s="61"/>
      <c r="AD31" s="86"/>
      <c r="AE31" s="87"/>
      <c r="AF31" s="87"/>
      <c r="AG31" s="87"/>
      <c r="AH31" s="87"/>
      <c r="AI31" s="88"/>
      <c r="AJ31" s="61"/>
      <c r="AK31" s="86"/>
      <c r="AL31" s="87"/>
      <c r="AM31" s="87"/>
      <c r="AN31" s="87"/>
      <c r="AO31" s="87"/>
      <c r="AP31" s="88"/>
      <c r="AQ31" s="61"/>
      <c r="AR31" s="86"/>
      <c r="AS31" s="87"/>
      <c r="AT31" s="87"/>
      <c r="AU31" s="87"/>
      <c r="AV31" s="87"/>
      <c r="AW31" s="88"/>
      <c r="AX31" s="53"/>
    </row>
    <row r="32" spans="1:50" s="9" customFormat="1" ht="23.25">
      <c r="A32" s="222">
        <v>8</v>
      </c>
      <c r="B32" s="175" t="s">
        <v>54</v>
      </c>
      <c r="C32" s="253">
        <f t="shared" si="13"/>
        <v>30</v>
      </c>
      <c r="D32" s="176">
        <f t="shared" si="7"/>
        <v>0</v>
      </c>
      <c r="E32" s="150">
        <f t="shared" si="7"/>
        <v>30</v>
      </c>
      <c r="F32" s="150">
        <f t="shared" si="7"/>
        <v>0</v>
      </c>
      <c r="G32" s="150">
        <f t="shared" si="7"/>
        <v>0</v>
      </c>
      <c r="H32" s="177">
        <f t="shared" si="7"/>
        <v>0</v>
      </c>
      <c r="I32" s="55"/>
      <c r="J32" s="56"/>
      <c r="K32" s="56"/>
      <c r="L32" s="89"/>
      <c r="M32" s="89"/>
      <c r="N32" s="90"/>
      <c r="O32" s="225"/>
      <c r="P32" s="84"/>
      <c r="Q32" s="59">
        <v>30</v>
      </c>
      <c r="R32" s="59"/>
      <c r="S32" s="59"/>
      <c r="T32" s="59"/>
      <c r="U32" s="92" t="s">
        <v>25</v>
      </c>
      <c r="V32" s="93">
        <v>2</v>
      </c>
      <c r="W32" s="84"/>
      <c r="X32" s="59"/>
      <c r="Y32" s="59"/>
      <c r="Z32" s="59"/>
      <c r="AA32" s="59"/>
      <c r="AB32" s="92"/>
      <c r="AC32" s="93"/>
      <c r="AD32" s="84"/>
      <c r="AE32" s="59"/>
      <c r="AF32" s="59"/>
      <c r="AG32" s="59"/>
      <c r="AH32" s="59"/>
      <c r="AI32" s="92"/>
      <c r="AJ32" s="93"/>
      <c r="AK32" s="84"/>
      <c r="AL32" s="59"/>
      <c r="AM32" s="59"/>
      <c r="AN32" s="59"/>
      <c r="AO32" s="59"/>
      <c r="AP32" s="92"/>
      <c r="AQ32" s="93"/>
      <c r="AR32" s="84"/>
      <c r="AS32" s="59"/>
      <c r="AT32" s="59"/>
      <c r="AU32" s="59"/>
      <c r="AV32" s="59"/>
      <c r="AW32" s="92"/>
      <c r="AX32" s="226"/>
    </row>
    <row r="33" spans="1:50" s="9" customFormat="1" ht="23.25">
      <c r="A33" s="222">
        <v>9</v>
      </c>
      <c r="B33" s="175" t="s">
        <v>56</v>
      </c>
      <c r="C33" s="253">
        <f t="shared" si="13"/>
        <v>30</v>
      </c>
      <c r="D33" s="176">
        <f t="shared" si="7"/>
        <v>15</v>
      </c>
      <c r="E33" s="150">
        <f t="shared" si="7"/>
        <v>15</v>
      </c>
      <c r="F33" s="150">
        <f t="shared" si="7"/>
        <v>0</v>
      </c>
      <c r="G33" s="150">
        <f t="shared" si="7"/>
        <v>0</v>
      </c>
      <c r="H33" s="177">
        <f t="shared" si="7"/>
        <v>0</v>
      </c>
      <c r="I33" s="55"/>
      <c r="J33" s="56"/>
      <c r="K33" s="94"/>
      <c r="L33" s="89"/>
      <c r="M33" s="89"/>
      <c r="N33" s="90"/>
      <c r="O33" s="91"/>
      <c r="P33" s="84">
        <v>15</v>
      </c>
      <c r="Q33" s="59">
        <v>15</v>
      </c>
      <c r="R33" s="59"/>
      <c r="S33" s="59"/>
      <c r="T33" s="59"/>
      <c r="U33" s="92" t="s">
        <v>25</v>
      </c>
      <c r="V33" s="93">
        <v>2</v>
      </c>
      <c r="W33" s="84"/>
      <c r="X33" s="59"/>
      <c r="Y33" s="59"/>
      <c r="Z33" s="59"/>
      <c r="AA33" s="59"/>
      <c r="AB33" s="92"/>
      <c r="AC33" s="93"/>
      <c r="AD33" s="84"/>
      <c r="AE33" s="59"/>
      <c r="AF33" s="59"/>
      <c r="AG33" s="59"/>
      <c r="AH33" s="59"/>
      <c r="AI33" s="92"/>
      <c r="AJ33" s="93"/>
      <c r="AK33" s="84"/>
      <c r="AL33" s="59"/>
      <c r="AM33" s="59"/>
      <c r="AN33" s="59"/>
      <c r="AO33" s="59"/>
      <c r="AP33" s="92"/>
      <c r="AQ33" s="93"/>
      <c r="AR33" s="84"/>
      <c r="AS33" s="59"/>
      <c r="AT33" s="59"/>
      <c r="AU33" s="59"/>
      <c r="AV33" s="59"/>
      <c r="AW33" s="92"/>
      <c r="AX33" s="226"/>
    </row>
    <row r="34" spans="1:50" s="9" customFormat="1" ht="24" thickBot="1">
      <c r="A34" s="227">
        <v>10</v>
      </c>
      <c r="B34" s="180" t="s">
        <v>64</v>
      </c>
      <c r="C34" s="429">
        <f t="shared" si="13"/>
        <v>30</v>
      </c>
      <c r="D34" s="182">
        <f t="shared" si="7"/>
        <v>15</v>
      </c>
      <c r="E34" s="156">
        <f t="shared" si="7"/>
        <v>15</v>
      </c>
      <c r="F34" s="156">
        <f t="shared" si="7"/>
        <v>0</v>
      </c>
      <c r="G34" s="156">
        <f t="shared" si="7"/>
        <v>0</v>
      </c>
      <c r="H34" s="183">
        <f t="shared" si="7"/>
        <v>0</v>
      </c>
      <c r="I34" s="228"/>
      <c r="J34" s="229"/>
      <c r="K34" s="185"/>
      <c r="L34" s="185"/>
      <c r="M34" s="185"/>
      <c r="N34" s="230"/>
      <c r="O34" s="231"/>
      <c r="P34" s="232"/>
      <c r="Q34" s="189"/>
      <c r="R34" s="189"/>
      <c r="S34" s="189"/>
      <c r="T34" s="189"/>
      <c r="U34" s="233"/>
      <c r="V34" s="234"/>
      <c r="W34" s="232">
        <v>15</v>
      </c>
      <c r="X34" s="189">
        <v>15</v>
      </c>
      <c r="Y34" s="189"/>
      <c r="Z34" s="189"/>
      <c r="AA34" s="189"/>
      <c r="AB34" s="233" t="s">
        <v>25</v>
      </c>
      <c r="AC34" s="234">
        <v>2</v>
      </c>
      <c r="AD34" s="232"/>
      <c r="AE34" s="189"/>
      <c r="AF34" s="189"/>
      <c r="AG34" s="189"/>
      <c r="AH34" s="189"/>
      <c r="AI34" s="233"/>
      <c r="AJ34" s="234"/>
      <c r="AK34" s="232"/>
      <c r="AL34" s="189"/>
      <c r="AM34" s="189"/>
      <c r="AN34" s="189"/>
      <c r="AO34" s="189"/>
      <c r="AP34" s="233"/>
      <c r="AQ34" s="234"/>
      <c r="AR34" s="232"/>
      <c r="AS34" s="189"/>
      <c r="AT34" s="189"/>
      <c r="AU34" s="189"/>
      <c r="AV34" s="189"/>
      <c r="AW34" s="233"/>
      <c r="AX34" s="191"/>
    </row>
    <row r="35" s="9" customFormat="1" ht="19.5" thickBot="1"/>
    <row r="36" spans="1:50" s="9" customFormat="1" ht="23.25" thickBot="1">
      <c r="A36" s="159" t="s">
        <v>32</v>
      </c>
      <c r="B36" s="235" t="s">
        <v>33</v>
      </c>
      <c r="C36" s="161">
        <f>SUM(C37:C47)</f>
        <v>495</v>
      </c>
      <c r="D36" s="162">
        <f aca="true" t="shared" si="14" ref="D36:H47">I36+P36+W36+AD36+AK36+AR36</f>
        <v>195</v>
      </c>
      <c r="E36" s="163">
        <f t="shared" si="14"/>
        <v>225</v>
      </c>
      <c r="F36" s="163">
        <f t="shared" si="14"/>
        <v>75</v>
      </c>
      <c r="G36" s="163">
        <f t="shared" si="14"/>
        <v>0</v>
      </c>
      <c r="H36" s="164">
        <f t="shared" si="14"/>
        <v>0</v>
      </c>
      <c r="I36" s="165">
        <f>SUM(I37:I47)</f>
        <v>75</v>
      </c>
      <c r="J36" s="165">
        <f>SUM(J37:J47)</f>
        <v>75</v>
      </c>
      <c r="K36" s="165">
        <f>SUM(K37:K47)</f>
        <v>0</v>
      </c>
      <c r="L36" s="165">
        <f>SUM(L37:L47)</f>
        <v>0</v>
      </c>
      <c r="M36" s="165">
        <f>SUM(M37:M47)</f>
        <v>0</v>
      </c>
      <c r="N36" s="165">
        <f>COUNTIF(N37:N47,"E")</f>
        <v>2</v>
      </c>
      <c r="O36" s="236">
        <f aca="true" t="shared" si="15" ref="O36:T36">SUM(O37:O47)</f>
        <v>12</v>
      </c>
      <c r="P36" s="165">
        <f t="shared" si="15"/>
        <v>105</v>
      </c>
      <c r="Q36" s="165">
        <f t="shared" si="15"/>
        <v>135</v>
      </c>
      <c r="R36" s="165">
        <f t="shared" si="15"/>
        <v>0</v>
      </c>
      <c r="S36" s="165">
        <f t="shared" si="15"/>
        <v>0</v>
      </c>
      <c r="T36" s="165">
        <f t="shared" si="15"/>
        <v>0</v>
      </c>
      <c r="U36" s="165">
        <f>COUNTIF(U37:U47,"E")</f>
        <v>3</v>
      </c>
      <c r="V36" s="236">
        <f aca="true" t="shared" si="16" ref="V36:AA36">SUM(V37:V47)</f>
        <v>18</v>
      </c>
      <c r="W36" s="165">
        <f t="shared" si="16"/>
        <v>15</v>
      </c>
      <c r="X36" s="165">
        <f t="shared" si="16"/>
        <v>15</v>
      </c>
      <c r="Y36" s="165">
        <f t="shared" si="16"/>
        <v>0</v>
      </c>
      <c r="Z36" s="165">
        <f t="shared" si="16"/>
        <v>0</v>
      </c>
      <c r="AA36" s="165">
        <f t="shared" si="16"/>
        <v>0</v>
      </c>
      <c r="AB36" s="165">
        <f>COUNTIF(AB37:AB47,"E")</f>
        <v>0</v>
      </c>
      <c r="AC36" s="236">
        <f aca="true" t="shared" si="17" ref="AC36:AH36">SUM(AC37:AC47)</f>
        <v>2</v>
      </c>
      <c r="AD36" s="165">
        <f t="shared" si="17"/>
        <v>0</v>
      </c>
      <c r="AE36" s="165">
        <f t="shared" si="17"/>
        <v>0</v>
      </c>
      <c r="AF36" s="165">
        <f t="shared" si="17"/>
        <v>15</v>
      </c>
      <c r="AG36" s="165">
        <f t="shared" si="17"/>
        <v>0</v>
      </c>
      <c r="AH36" s="165">
        <f t="shared" si="17"/>
        <v>0</v>
      </c>
      <c r="AI36" s="165">
        <f>COUNTIF(AI37:AI47,"E")</f>
        <v>0</v>
      </c>
      <c r="AJ36" s="236">
        <f aca="true" t="shared" si="18" ref="AJ36:AO36">SUM(AJ37:AJ47)</f>
        <v>1</v>
      </c>
      <c r="AK36" s="165">
        <f t="shared" si="18"/>
        <v>0</v>
      </c>
      <c r="AL36" s="165">
        <f t="shared" si="18"/>
        <v>0</v>
      </c>
      <c r="AM36" s="165">
        <f t="shared" si="18"/>
        <v>30</v>
      </c>
      <c r="AN36" s="165">
        <f t="shared" si="18"/>
        <v>0</v>
      </c>
      <c r="AO36" s="165">
        <f t="shared" si="18"/>
        <v>0</v>
      </c>
      <c r="AP36" s="165">
        <f>COUNTIF(AP37:AP47,"E")</f>
        <v>0</v>
      </c>
      <c r="AQ36" s="236">
        <f aca="true" t="shared" si="19" ref="AQ36:AV36">SUM(AQ37:AQ47)</f>
        <v>2</v>
      </c>
      <c r="AR36" s="165">
        <f t="shared" si="19"/>
        <v>0</v>
      </c>
      <c r="AS36" s="165">
        <f t="shared" si="19"/>
        <v>0</v>
      </c>
      <c r="AT36" s="165">
        <f t="shared" si="19"/>
        <v>30</v>
      </c>
      <c r="AU36" s="165">
        <f t="shared" si="19"/>
        <v>0</v>
      </c>
      <c r="AV36" s="165">
        <f t="shared" si="19"/>
        <v>0</v>
      </c>
      <c r="AW36" s="237">
        <f>COUNTIF(AW37:AW47,"E")</f>
        <v>0</v>
      </c>
      <c r="AX36" s="236">
        <f>SUM(AX37:AX47)</f>
        <v>2</v>
      </c>
    </row>
    <row r="37" spans="1:50" s="9" customFormat="1" ht="23.25">
      <c r="A37" s="238">
        <v>1</v>
      </c>
      <c r="B37" s="224" t="s">
        <v>57</v>
      </c>
      <c r="C37" s="259">
        <f>SUM(D37:H37)</f>
        <v>30</v>
      </c>
      <c r="D37" s="176">
        <f t="shared" si="14"/>
        <v>15</v>
      </c>
      <c r="E37" s="150">
        <f t="shared" si="14"/>
        <v>15</v>
      </c>
      <c r="F37" s="150">
        <f t="shared" si="14"/>
        <v>0</v>
      </c>
      <c r="G37" s="150">
        <f t="shared" si="14"/>
        <v>0</v>
      </c>
      <c r="H37" s="177">
        <f t="shared" si="14"/>
        <v>0</v>
      </c>
      <c r="I37" s="64">
        <v>15</v>
      </c>
      <c r="J37" s="94">
        <v>15</v>
      </c>
      <c r="K37" s="94"/>
      <c r="L37" s="74"/>
      <c r="M37" s="172"/>
      <c r="N37" s="172" t="s">
        <v>25</v>
      </c>
      <c r="O37" s="72">
        <v>2</v>
      </c>
      <c r="P37" s="111"/>
      <c r="Q37" s="87"/>
      <c r="R37" s="87"/>
      <c r="S37" s="87"/>
      <c r="T37" s="87"/>
      <c r="U37" s="107"/>
      <c r="V37" s="72"/>
      <c r="W37" s="111"/>
      <c r="X37" s="87"/>
      <c r="Y37" s="87"/>
      <c r="Z37" s="87"/>
      <c r="AA37" s="87"/>
      <c r="AB37" s="88"/>
      <c r="AC37" s="112"/>
      <c r="AD37" s="86"/>
      <c r="AE37" s="87"/>
      <c r="AF37" s="87"/>
      <c r="AG37" s="87"/>
      <c r="AH37" s="87"/>
      <c r="AI37" s="88"/>
      <c r="AJ37" s="112"/>
      <c r="AK37" s="86"/>
      <c r="AL37" s="87"/>
      <c r="AM37" s="87"/>
      <c r="AN37" s="87"/>
      <c r="AO37" s="87"/>
      <c r="AP37" s="88"/>
      <c r="AQ37" s="72"/>
      <c r="AR37" s="111"/>
      <c r="AS37" s="87"/>
      <c r="AT37" s="87"/>
      <c r="AU37" s="87"/>
      <c r="AV37" s="87"/>
      <c r="AW37" s="88"/>
      <c r="AX37" s="71"/>
    </row>
    <row r="38" spans="1:50" s="9" customFormat="1" ht="23.25">
      <c r="A38" s="222">
        <v>2</v>
      </c>
      <c r="B38" s="175" t="s">
        <v>124</v>
      </c>
      <c r="C38" s="253">
        <f aca="true" t="shared" si="20" ref="C38:C47">SUM(D38:H38)</f>
        <v>60</v>
      </c>
      <c r="D38" s="176">
        <f t="shared" si="14"/>
        <v>30</v>
      </c>
      <c r="E38" s="150">
        <f t="shared" si="14"/>
        <v>30</v>
      </c>
      <c r="F38" s="150">
        <f t="shared" si="14"/>
        <v>0</v>
      </c>
      <c r="G38" s="150">
        <f t="shared" si="14"/>
        <v>0</v>
      </c>
      <c r="H38" s="177">
        <f t="shared" si="14"/>
        <v>0</v>
      </c>
      <c r="I38" s="55">
        <v>30</v>
      </c>
      <c r="J38" s="56">
        <v>30</v>
      </c>
      <c r="K38" s="56"/>
      <c r="L38" s="94"/>
      <c r="M38" s="94"/>
      <c r="N38" s="100" t="s">
        <v>68</v>
      </c>
      <c r="O38" s="63">
        <v>5</v>
      </c>
      <c r="P38" s="101"/>
      <c r="Q38" s="76"/>
      <c r="R38" s="76"/>
      <c r="S38" s="76"/>
      <c r="T38" s="76"/>
      <c r="U38" s="77"/>
      <c r="V38" s="63"/>
      <c r="W38" s="101"/>
      <c r="X38" s="76"/>
      <c r="Y38" s="76"/>
      <c r="Z38" s="76"/>
      <c r="AA38" s="76"/>
      <c r="AB38" s="77"/>
      <c r="AC38" s="78"/>
      <c r="AD38" s="75"/>
      <c r="AE38" s="76"/>
      <c r="AF38" s="76"/>
      <c r="AG38" s="76"/>
      <c r="AH38" s="76"/>
      <c r="AI38" s="88"/>
      <c r="AJ38" s="78"/>
      <c r="AK38" s="75"/>
      <c r="AL38" s="76"/>
      <c r="AM38" s="76"/>
      <c r="AN38" s="76"/>
      <c r="AO38" s="76"/>
      <c r="AP38" s="88"/>
      <c r="AQ38" s="63"/>
      <c r="AR38" s="101"/>
      <c r="AS38" s="76"/>
      <c r="AT38" s="76"/>
      <c r="AU38" s="76"/>
      <c r="AV38" s="76"/>
      <c r="AW38" s="100"/>
      <c r="AX38" s="62"/>
    </row>
    <row r="39" spans="1:50" s="9" customFormat="1" ht="23.25">
      <c r="A39" s="238">
        <v>3</v>
      </c>
      <c r="B39" s="224" t="s">
        <v>58</v>
      </c>
      <c r="C39" s="253">
        <f t="shared" si="20"/>
        <v>60</v>
      </c>
      <c r="D39" s="176">
        <f t="shared" si="14"/>
        <v>30</v>
      </c>
      <c r="E39" s="150">
        <f t="shared" si="14"/>
        <v>30</v>
      </c>
      <c r="F39" s="150">
        <f t="shared" si="14"/>
        <v>0</v>
      </c>
      <c r="G39" s="150">
        <f t="shared" si="14"/>
        <v>0</v>
      </c>
      <c r="H39" s="177">
        <f t="shared" si="14"/>
        <v>0</v>
      </c>
      <c r="I39" s="64">
        <v>30</v>
      </c>
      <c r="J39" s="74">
        <v>30</v>
      </c>
      <c r="K39" s="74"/>
      <c r="L39" s="56"/>
      <c r="M39" s="56"/>
      <c r="N39" s="82" t="s">
        <v>68</v>
      </c>
      <c r="O39" s="102">
        <v>5</v>
      </c>
      <c r="P39" s="58"/>
      <c r="Q39" s="59"/>
      <c r="R39" s="59"/>
      <c r="S39" s="59"/>
      <c r="T39" s="59"/>
      <c r="U39" s="85"/>
      <c r="V39" s="54"/>
      <c r="W39" s="58"/>
      <c r="X39" s="59"/>
      <c r="Y39" s="59"/>
      <c r="Z39" s="59"/>
      <c r="AA39" s="59"/>
      <c r="AB39" s="85"/>
      <c r="AC39" s="61"/>
      <c r="AD39" s="84"/>
      <c r="AE39" s="59"/>
      <c r="AF39" s="59"/>
      <c r="AG39" s="59"/>
      <c r="AH39" s="59"/>
      <c r="AI39" s="85"/>
      <c r="AJ39" s="61"/>
      <c r="AK39" s="84"/>
      <c r="AL39" s="59"/>
      <c r="AM39" s="59"/>
      <c r="AN39" s="59"/>
      <c r="AO39" s="59"/>
      <c r="AP39" s="85"/>
      <c r="AQ39" s="54"/>
      <c r="AR39" s="58"/>
      <c r="AS39" s="59"/>
      <c r="AT39" s="59"/>
      <c r="AU39" s="59"/>
      <c r="AV39" s="59"/>
      <c r="AW39" s="79"/>
      <c r="AX39" s="53"/>
    </row>
    <row r="40" spans="1:90" s="106" customFormat="1" ht="23.25">
      <c r="A40" s="222">
        <v>4</v>
      </c>
      <c r="B40" s="175" t="s">
        <v>59</v>
      </c>
      <c r="C40" s="253">
        <f t="shared" si="20"/>
        <v>45</v>
      </c>
      <c r="D40" s="176">
        <f t="shared" si="14"/>
        <v>15</v>
      </c>
      <c r="E40" s="150">
        <f t="shared" si="14"/>
        <v>30</v>
      </c>
      <c r="F40" s="150">
        <f t="shared" si="14"/>
        <v>0</v>
      </c>
      <c r="G40" s="150">
        <f t="shared" si="14"/>
        <v>0</v>
      </c>
      <c r="H40" s="177">
        <f t="shared" si="14"/>
        <v>0</v>
      </c>
      <c r="I40" s="55"/>
      <c r="J40" s="56"/>
      <c r="K40" s="56"/>
      <c r="L40" s="56"/>
      <c r="M40" s="56"/>
      <c r="N40" s="82"/>
      <c r="O40" s="102"/>
      <c r="P40" s="55">
        <v>15</v>
      </c>
      <c r="Q40" s="56">
        <v>30</v>
      </c>
      <c r="R40" s="56"/>
      <c r="S40" s="94"/>
      <c r="T40" s="94"/>
      <c r="U40" s="100" t="s">
        <v>68</v>
      </c>
      <c r="V40" s="103">
        <v>4</v>
      </c>
      <c r="W40" s="64"/>
      <c r="X40" s="94"/>
      <c r="Y40" s="94"/>
      <c r="Z40" s="94"/>
      <c r="AA40" s="94"/>
      <c r="AB40" s="100"/>
      <c r="AC40" s="104"/>
      <c r="AD40" s="105"/>
      <c r="AE40" s="94"/>
      <c r="AF40" s="94"/>
      <c r="AG40" s="94"/>
      <c r="AH40" s="94"/>
      <c r="AI40" s="100"/>
      <c r="AJ40" s="104"/>
      <c r="AK40" s="105"/>
      <c r="AL40" s="94"/>
      <c r="AM40" s="94"/>
      <c r="AN40" s="94"/>
      <c r="AO40" s="94"/>
      <c r="AP40" s="100"/>
      <c r="AQ40" s="103"/>
      <c r="AR40" s="64"/>
      <c r="AS40" s="94"/>
      <c r="AT40" s="94"/>
      <c r="AU40" s="94"/>
      <c r="AV40" s="94"/>
      <c r="AW40" s="100"/>
      <c r="AX40" s="23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</row>
    <row r="41" spans="1:90" s="106" customFormat="1" ht="23.25">
      <c r="A41" s="238">
        <v>5</v>
      </c>
      <c r="B41" s="167" t="s">
        <v>60</v>
      </c>
      <c r="C41" s="253">
        <f t="shared" si="20"/>
        <v>60</v>
      </c>
      <c r="D41" s="176">
        <f t="shared" si="14"/>
        <v>30</v>
      </c>
      <c r="E41" s="150">
        <f t="shared" si="14"/>
        <v>30</v>
      </c>
      <c r="F41" s="150">
        <f t="shared" si="14"/>
        <v>0</v>
      </c>
      <c r="G41" s="150">
        <f t="shared" si="14"/>
        <v>0</v>
      </c>
      <c r="H41" s="177">
        <f t="shared" si="14"/>
        <v>0</v>
      </c>
      <c r="I41" s="73"/>
      <c r="J41" s="74"/>
      <c r="K41" s="74"/>
      <c r="L41" s="74"/>
      <c r="M41" s="74"/>
      <c r="N41" s="107"/>
      <c r="O41" s="108"/>
      <c r="P41" s="73">
        <v>30</v>
      </c>
      <c r="Q41" s="74">
        <v>30</v>
      </c>
      <c r="R41" s="56"/>
      <c r="S41" s="56"/>
      <c r="T41" s="56"/>
      <c r="U41" s="82" t="s">
        <v>68</v>
      </c>
      <c r="V41" s="102">
        <v>4</v>
      </c>
      <c r="W41" s="55"/>
      <c r="X41" s="56"/>
      <c r="Y41" s="56"/>
      <c r="Z41" s="56"/>
      <c r="AA41" s="56"/>
      <c r="AB41" s="82"/>
      <c r="AC41" s="83"/>
      <c r="AD41" s="81"/>
      <c r="AE41" s="56"/>
      <c r="AF41" s="56"/>
      <c r="AG41" s="56"/>
      <c r="AH41" s="56"/>
      <c r="AI41" s="82"/>
      <c r="AJ41" s="83"/>
      <c r="AK41" s="81"/>
      <c r="AL41" s="56"/>
      <c r="AM41" s="56"/>
      <c r="AN41" s="56"/>
      <c r="AO41" s="56"/>
      <c r="AP41" s="82"/>
      <c r="AQ41" s="102"/>
      <c r="AR41" s="55"/>
      <c r="AS41" s="56"/>
      <c r="AT41" s="56"/>
      <c r="AU41" s="56"/>
      <c r="AV41" s="56"/>
      <c r="AW41" s="82"/>
      <c r="AX41" s="178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</row>
    <row r="42" spans="1:90" s="106" customFormat="1" ht="23.25">
      <c r="A42" s="222">
        <v>6</v>
      </c>
      <c r="B42" s="175" t="s">
        <v>61</v>
      </c>
      <c r="C42" s="253">
        <f t="shared" si="20"/>
        <v>45</v>
      </c>
      <c r="D42" s="176">
        <f t="shared" si="14"/>
        <v>15</v>
      </c>
      <c r="E42" s="150">
        <f t="shared" si="14"/>
        <v>30</v>
      </c>
      <c r="F42" s="150">
        <f t="shared" si="14"/>
        <v>0</v>
      </c>
      <c r="G42" s="150">
        <f t="shared" si="14"/>
        <v>0</v>
      </c>
      <c r="H42" s="177">
        <f t="shared" si="14"/>
        <v>0</v>
      </c>
      <c r="I42" s="55"/>
      <c r="J42" s="94"/>
      <c r="K42" s="94"/>
      <c r="L42" s="94"/>
      <c r="M42" s="94"/>
      <c r="N42" s="100"/>
      <c r="O42" s="103"/>
      <c r="P42" s="64">
        <v>15</v>
      </c>
      <c r="Q42" s="94">
        <v>30</v>
      </c>
      <c r="R42" s="94"/>
      <c r="S42" s="94"/>
      <c r="T42" s="94"/>
      <c r="U42" s="100" t="s">
        <v>68</v>
      </c>
      <c r="V42" s="103">
        <v>4</v>
      </c>
      <c r="W42" s="64"/>
      <c r="X42" s="94"/>
      <c r="Y42" s="94"/>
      <c r="Z42" s="94"/>
      <c r="AA42" s="94"/>
      <c r="AB42" s="82"/>
      <c r="AC42" s="104"/>
      <c r="AD42" s="105"/>
      <c r="AE42" s="94"/>
      <c r="AF42" s="94"/>
      <c r="AG42" s="94"/>
      <c r="AH42" s="94"/>
      <c r="AI42" s="100"/>
      <c r="AJ42" s="104"/>
      <c r="AK42" s="105"/>
      <c r="AL42" s="94"/>
      <c r="AM42" s="94"/>
      <c r="AN42" s="94"/>
      <c r="AO42" s="94"/>
      <c r="AP42" s="100"/>
      <c r="AQ42" s="103"/>
      <c r="AR42" s="64"/>
      <c r="AS42" s="94"/>
      <c r="AT42" s="94"/>
      <c r="AU42" s="94"/>
      <c r="AV42" s="56"/>
      <c r="AW42" s="57"/>
      <c r="AX42" s="240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</row>
    <row r="43" spans="1:90" s="106" customFormat="1" ht="23.25">
      <c r="A43" s="238">
        <v>7</v>
      </c>
      <c r="B43" s="175" t="s">
        <v>62</v>
      </c>
      <c r="C43" s="253">
        <f t="shared" si="20"/>
        <v>30</v>
      </c>
      <c r="D43" s="176">
        <f t="shared" si="14"/>
        <v>15</v>
      </c>
      <c r="E43" s="150">
        <f t="shared" si="14"/>
        <v>15</v>
      </c>
      <c r="F43" s="150">
        <f t="shared" si="14"/>
        <v>0</v>
      </c>
      <c r="G43" s="150">
        <f t="shared" si="14"/>
        <v>0</v>
      </c>
      <c r="H43" s="177">
        <f t="shared" si="14"/>
        <v>0</v>
      </c>
      <c r="I43" s="55"/>
      <c r="J43" s="56"/>
      <c r="K43" s="56"/>
      <c r="L43" s="56"/>
      <c r="M43" s="56"/>
      <c r="N43" s="82"/>
      <c r="O43" s="102"/>
      <c r="P43" s="55">
        <v>15</v>
      </c>
      <c r="Q43" s="56">
        <v>15</v>
      </c>
      <c r="R43" s="56"/>
      <c r="S43" s="56"/>
      <c r="T43" s="56"/>
      <c r="U43" s="82" t="s">
        <v>25</v>
      </c>
      <c r="V43" s="102">
        <v>2</v>
      </c>
      <c r="W43" s="55"/>
      <c r="X43" s="56"/>
      <c r="Y43" s="56"/>
      <c r="Z43" s="56"/>
      <c r="AA43" s="56"/>
      <c r="AB43" s="82"/>
      <c r="AC43" s="83"/>
      <c r="AD43" s="81"/>
      <c r="AE43" s="56"/>
      <c r="AF43" s="56"/>
      <c r="AG43" s="56"/>
      <c r="AH43" s="56"/>
      <c r="AI43" s="82"/>
      <c r="AJ43" s="83"/>
      <c r="AK43" s="81"/>
      <c r="AL43" s="56"/>
      <c r="AM43" s="56"/>
      <c r="AN43" s="56"/>
      <c r="AO43" s="56"/>
      <c r="AP43" s="82"/>
      <c r="AQ43" s="102"/>
      <c r="AR43" s="55"/>
      <c r="AS43" s="56"/>
      <c r="AT43" s="56"/>
      <c r="AU43" s="56"/>
      <c r="AV43" s="56"/>
      <c r="AW43" s="57"/>
      <c r="AX43" s="178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</row>
    <row r="44" spans="1:90" s="106" customFormat="1" ht="21.75" customHeight="1">
      <c r="A44" s="222">
        <v>8</v>
      </c>
      <c r="B44" s="224" t="s">
        <v>63</v>
      </c>
      <c r="C44" s="253">
        <f t="shared" si="20"/>
        <v>30</v>
      </c>
      <c r="D44" s="176">
        <f t="shared" si="14"/>
        <v>15</v>
      </c>
      <c r="E44" s="150">
        <f t="shared" si="14"/>
        <v>15</v>
      </c>
      <c r="F44" s="150">
        <f t="shared" si="14"/>
        <v>0</v>
      </c>
      <c r="G44" s="150">
        <f t="shared" si="14"/>
        <v>0</v>
      </c>
      <c r="H44" s="177">
        <f t="shared" si="14"/>
        <v>0</v>
      </c>
      <c r="I44" s="64"/>
      <c r="J44" s="89"/>
      <c r="K44" s="56"/>
      <c r="L44" s="56"/>
      <c r="M44" s="56"/>
      <c r="N44" s="57"/>
      <c r="O44" s="102"/>
      <c r="P44" s="55">
        <v>15</v>
      </c>
      <c r="Q44" s="56">
        <v>15</v>
      </c>
      <c r="R44" s="56"/>
      <c r="S44" s="94"/>
      <c r="T44" s="94"/>
      <c r="U44" s="100" t="s">
        <v>25</v>
      </c>
      <c r="V44" s="103">
        <v>2</v>
      </c>
      <c r="W44" s="64"/>
      <c r="X44" s="94"/>
      <c r="Y44" s="94"/>
      <c r="Z44" s="94"/>
      <c r="AA44" s="94"/>
      <c r="AB44" s="100"/>
      <c r="AC44" s="104"/>
      <c r="AD44" s="105"/>
      <c r="AE44" s="94"/>
      <c r="AF44" s="94"/>
      <c r="AG44" s="94"/>
      <c r="AH44" s="94"/>
      <c r="AI44" s="100"/>
      <c r="AJ44" s="104"/>
      <c r="AK44" s="105"/>
      <c r="AL44" s="94"/>
      <c r="AM44" s="94"/>
      <c r="AN44" s="94"/>
      <c r="AO44" s="94"/>
      <c r="AP44" s="100"/>
      <c r="AQ44" s="103"/>
      <c r="AR44" s="64"/>
      <c r="AS44" s="94"/>
      <c r="AT44" s="94"/>
      <c r="AU44" s="94"/>
      <c r="AV44" s="56"/>
      <c r="AW44" s="57"/>
      <c r="AX44" s="23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</row>
    <row r="45" spans="1:90" s="106" customFormat="1" ht="23.25">
      <c r="A45" s="238">
        <v>9</v>
      </c>
      <c r="B45" s="175" t="s">
        <v>136</v>
      </c>
      <c r="C45" s="253">
        <f t="shared" si="20"/>
        <v>30</v>
      </c>
      <c r="D45" s="176">
        <f t="shared" si="14"/>
        <v>15</v>
      </c>
      <c r="E45" s="150">
        <f t="shared" si="14"/>
        <v>15</v>
      </c>
      <c r="F45" s="150">
        <f t="shared" si="14"/>
        <v>0</v>
      </c>
      <c r="G45" s="150">
        <f t="shared" si="14"/>
        <v>0</v>
      </c>
      <c r="H45" s="177">
        <f t="shared" si="14"/>
        <v>0</v>
      </c>
      <c r="I45" s="55"/>
      <c r="J45" s="56"/>
      <c r="K45" s="56"/>
      <c r="L45" s="56"/>
      <c r="M45" s="56"/>
      <c r="N45" s="57"/>
      <c r="O45" s="102"/>
      <c r="P45" s="55">
        <v>15</v>
      </c>
      <c r="Q45" s="56">
        <v>15</v>
      </c>
      <c r="R45" s="56"/>
      <c r="S45" s="56"/>
      <c r="T45" s="56"/>
      <c r="U45" s="82" t="s">
        <v>25</v>
      </c>
      <c r="V45" s="102">
        <v>2</v>
      </c>
      <c r="W45" s="55"/>
      <c r="X45" s="56"/>
      <c r="Y45" s="56"/>
      <c r="Z45" s="56"/>
      <c r="AA45" s="56"/>
      <c r="AB45" s="82"/>
      <c r="AC45" s="83"/>
      <c r="AD45" s="81"/>
      <c r="AE45" s="56"/>
      <c r="AF45" s="56"/>
      <c r="AG45" s="56"/>
      <c r="AH45" s="56"/>
      <c r="AI45" s="82"/>
      <c r="AJ45" s="83"/>
      <c r="AK45" s="81"/>
      <c r="AL45" s="56"/>
      <c r="AM45" s="56"/>
      <c r="AN45" s="56"/>
      <c r="AO45" s="56"/>
      <c r="AP45" s="82"/>
      <c r="AQ45" s="102"/>
      <c r="AR45" s="55"/>
      <c r="AS45" s="56"/>
      <c r="AT45" s="56"/>
      <c r="AU45" s="56"/>
      <c r="AV45" s="56"/>
      <c r="AW45" s="82"/>
      <c r="AX45" s="178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</row>
    <row r="46" spans="1:90" s="106" customFormat="1" ht="23.25">
      <c r="A46" s="222">
        <v>10</v>
      </c>
      <c r="B46" s="175" t="s">
        <v>65</v>
      </c>
      <c r="C46" s="253">
        <f t="shared" si="20"/>
        <v>30</v>
      </c>
      <c r="D46" s="176">
        <f t="shared" si="14"/>
        <v>15</v>
      </c>
      <c r="E46" s="150">
        <f t="shared" si="14"/>
        <v>15</v>
      </c>
      <c r="F46" s="150">
        <f t="shared" si="14"/>
        <v>0</v>
      </c>
      <c r="G46" s="150">
        <f t="shared" si="14"/>
        <v>0</v>
      </c>
      <c r="H46" s="177">
        <f t="shared" si="14"/>
        <v>0</v>
      </c>
      <c r="I46" s="55"/>
      <c r="J46" s="56"/>
      <c r="K46" s="56"/>
      <c r="L46" s="56"/>
      <c r="M46" s="56"/>
      <c r="N46" s="82"/>
      <c r="O46" s="102"/>
      <c r="P46" s="55"/>
      <c r="Q46" s="56"/>
      <c r="R46" s="56"/>
      <c r="S46" s="56"/>
      <c r="T46" s="56"/>
      <c r="U46" s="82"/>
      <c r="V46" s="102"/>
      <c r="W46" s="55">
        <v>15</v>
      </c>
      <c r="X46" s="56">
        <v>15</v>
      </c>
      <c r="Y46" s="56"/>
      <c r="Z46" s="56"/>
      <c r="AA46" s="56"/>
      <c r="AB46" s="82" t="s">
        <v>25</v>
      </c>
      <c r="AC46" s="83">
        <v>2</v>
      </c>
      <c r="AD46" s="81"/>
      <c r="AE46" s="56"/>
      <c r="AF46" s="56"/>
      <c r="AG46" s="56"/>
      <c r="AH46" s="56"/>
      <c r="AI46" s="82"/>
      <c r="AJ46" s="83"/>
      <c r="AK46" s="81"/>
      <c r="AL46" s="56"/>
      <c r="AM46" s="56"/>
      <c r="AN46" s="56"/>
      <c r="AO46" s="56"/>
      <c r="AP46" s="82"/>
      <c r="AQ46" s="102"/>
      <c r="AR46" s="55"/>
      <c r="AS46" s="56"/>
      <c r="AT46" s="56"/>
      <c r="AU46" s="56"/>
      <c r="AV46" s="56"/>
      <c r="AW46" s="57"/>
      <c r="AX46" s="178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</row>
    <row r="47" spans="1:90" s="106" customFormat="1" ht="24" thickBot="1">
      <c r="A47" s="222">
        <v>11</v>
      </c>
      <c r="B47" s="180" t="s">
        <v>66</v>
      </c>
      <c r="C47" s="429">
        <f t="shared" si="20"/>
        <v>75</v>
      </c>
      <c r="D47" s="182">
        <f t="shared" si="14"/>
        <v>0</v>
      </c>
      <c r="E47" s="156">
        <f t="shared" si="14"/>
        <v>0</v>
      </c>
      <c r="F47" s="156">
        <f t="shared" si="14"/>
        <v>75</v>
      </c>
      <c r="G47" s="156">
        <f t="shared" si="14"/>
        <v>0</v>
      </c>
      <c r="H47" s="183">
        <f t="shared" si="14"/>
        <v>0</v>
      </c>
      <c r="I47" s="184"/>
      <c r="J47" s="185"/>
      <c r="K47" s="185"/>
      <c r="L47" s="185"/>
      <c r="M47" s="185"/>
      <c r="N47" s="244"/>
      <c r="O47" s="245"/>
      <c r="P47" s="184"/>
      <c r="Q47" s="185"/>
      <c r="R47" s="185"/>
      <c r="S47" s="185"/>
      <c r="T47" s="185"/>
      <c r="U47" s="244"/>
      <c r="V47" s="245"/>
      <c r="W47" s="184"/>
      <c r="X47" s="185"/>
      <c r="Y47" s="185"/>
      <c r="Z47" s="185"/>
      <c r="AA47" s="185"/>
      <c r="AB47" s="244"/>
      <c r="AC47" s="246"/>
      <c r="AD47" s="247"/>
      <c r="AE47" s="229"/>
      <c r="AF47" s="229">
        <v>15</v>
      </c>
      <c r="AG47" s="229"/>
      <c r="AH47" s="229"/>
      <c r="AI47" s="248" t="s">
        <v>25</v>
      </c>
      <c r="AJ47" s="249">
        <v>1</v>
      </c>
      <c r="AK47" s="247"/>
      <c r="AL47" s="229"/>
      <c r="AM47" s="229">
        <v>30</v>
      </c>
      <c r="AN47" s="229"/>
      <c r="AO47" s="229"/>
      <c r="AP47" s="248" t="s">
        <v>25</v>
      </c>
      <c r="AQ47" s="250">
        <v>2</v>
      </c>
      <c r="AR47" s="228"/>
      <c r="AS47" s="229"/>
      <c r="AT47" s="229">
        <v>30</v>
      </c>
      <c r="AU47" s="229"/>
      <c r="AV47" s="185"/>
      <c r="AW47" s="186" t="s">
        <v>25</v>
      </c>
      <c r="AX47" s="251">
        <v>2</v>
      </c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</row>
    <row r="48" spans="1:92" s="106" customFormat="1" ht="19.5" thickBo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</row>
    <row r="49" spans="1:50" s="9" customFormat="1" ht="29.25" customHeight="1">
      <c r="A49" s="159" t="s">
        <v>161</v>
      </c>
      <c r="B49" s="235" t="s">
        <v>174</v>
      </c>
      <c r="C49" s="259">
        <f>SUM(C50:C68)</f>
        <v>780</v>
      </c>
      <c r="D49" s="163">
        <f aca="true" t="shared" si="21" ref="D49:H65">I49+P49+W49+AD49+AK49+AR49</f>
        <v>330</v>
      </c>
      <c r="E49" s="163">
        <f t="shared" si="21"/>
        <v>165</v>
      </c>
      <c r="F49" s="163">
        <f t="shared" si="21"/>
        <v>0</v>
      </c>
      <c r="G49" s="163">
        <f t="shared" si="21"/>
        <v>285</v>
      </c>
      <c r="H49" s="164">
        <f t="shared" si="21"/>
        <v>0</v>
      </c>
      <c r="I49" s="165">
        <f>SUM(I50:I68)</f>
        <v>0</v>
      </c>
      <c r="J49" s="165">
        <f>SUM(J50:J68)</f>
        <v>0</v>
      </c>
      <c r="K49" s="165">
        <f>SUM(K50:K68)</f>
        <v>0</v>
      </c>
      <c r="L49" s="165">
        <f>SUM(L50:L68)</f>
        <v>0</v>
      </c>
      <c r="M49" s="165">
        <f>SUM(M50:M68)</f>
        <v>0</v>
      </c>
      <c r="N49" s="165">
        <f>COUNTIF(N50:N68,"E")</f>
        <v>0</v>
      </c>
      <c r="O49" s="236">
        <f aca="true" t="shared" si="22" ref="O49:T49">SUM(O50:O68)</f>
        <v>0</v>
      </c>
      <c r="P49" s="165">
        <f t="shared" si="22"/>
        <v>0</v>
      </c>
      <c r="Q49" s="165">
        <f t="shared" si="22"/>
        <v>0</v>
      </c>
      <c r="R49" s="165">
        <f t="shared" si="22"/>
        <v>0</v>
      </c>
      <c r="S49" s="165">
        <f t="shared" si="22"/>
        <v>0</v>
      </c>
      <c r="T49" s="165">
        <f t="shared" si="22"/>
        <v>0</v>
      </c>
      <c r="U49" s="165">
        <f>COUNTIF(U50:U68,"E")</f>
        <v>0</v>
      </c>
      <c r="V49" s="236">
        <f aca="true" t="shared" si="23" ref="V49:AA49">SUM(V50:V68)</f>
        <v>0</v>
      </c>
      <c r="W49" s="165">
        <f t="shared" si="23"/>
        <v>60</v>
      </c>
      <c r="X49" s="165">
        <f t="shared" si="23"/>
        <v>30</v>
      </c>
      <c r="Y49" s="165">
        <f t="shared" si="23"/>
        <v>0</v>
      </c>
      <c r="Z49" s="165">
        <f t="shared" si="23"/>
        <v>15</v>
      </c>
      <c r="AA49" s="165">
        <f t="shared" si="23"/>
        <v>0</v>
      </c>
      <c r="AB49" s="165">
        <f>COUNTIF(AB50:AB68,"E")</f>
        <v>1</v>
      </c>
      <c r="AC49" s="236">
        <f aca="true" t="shared" si="24" ref="AC49:AH49">SUM(AC50:AC68)</f>
        <v>15</v>
      </c>
      <c r="AD49" s="165">
        <f t="shared" si="24"/>
        <v>135</v>
      </c>
      <c r="AE49" s="165">
        <f t="shared" si="24"/>
        <v>75</v>
      </c>
      <c r="AF49" s="165">
        <f t="shared" si="24"/>
        <v>0</v>
      </c>
      <c r="AG49" s="165">
        <f t="shared" si="24"/>
        <v>90</v>
      </c>
      <c r="AH49" s="165">
        <f t="shared" si="24"/>
        <v>0</v>
      </c>
      <c r="AI49" s="165">
        <f>COUNTIF(AI50:AI68,"E")</f>
        <v>3</v>
      </c>
      <c r="AJ49" s="236">
        <f aca="true" t="shared" si="25" ref="AJ49:AO49">SUM(AJ50:AJ68)</f>
        <v>20</v>
      </c>
      <c r="AK49" s="165">
        <f t="shared" si="25"/>
        <v>90</v>
      </c>
      <c r="AL49" s="165">
        <f t="shared" si="25"/>
        <v>45</v>
      </c>
      <c r="AM49" s="165">
        <f t="shared" si="25"/>
        <v>0</v>
      </c>
      <c r="AN49" s="165">
        <f t="shared" si="25"/>
        <v>90</v>
      </c>
      <c r="AO49" s="165">
        <f t="shared" si="25"/>
        <v>0</v>
      </c>
      <c r="AP49" s="165">
        <f>COUNTIF(AP50:AP68,"E")</f>
        <v>2</v>
      </c>
      <c r="AQ49" s="236">
        <f aca="true" t="shared" si="26" ref="AQ49:AV49">SUM(AQ50:AQ68)</f>
        <v>19</v>
      </c>
      <c r="AR49" s="165">
        <f t="shared" si="26"/>
        <v>45</v>
      </c>
      <c r="AS49" s="165">
        <f t="shared" si="26"/>
        <v>15</v>
      </c>
      <c r="AT49" s="165">
        <f t="shared" si="26"/>
        <v>0</v>
      </c>
      <c r="AU49" s="165">
        <f t="shared" si="26"/>
        <v>90</v>
      </c>
      <c r="AV49" s="165">
        <f t="shared" si="26"/>
        <v>0</v>
      </c>
      <c r="AW49" s="165">
        <f>COUNTIF(AW50:AW68,"E")</f>
        <v>1</v>
      </c>
      <c r="AX49" s="236">
        <f>SUM(AX50:AX68)</f>
        <v>14</v>
      </c>
    </row>
    <row r="50" spans="1:50" s="9" customFormat="1" ht="23.25">
      <c r="A50" s="426">
        <v>1</v>
      </c>
      <c r="B50" s="167" t="s">
        <v>178</v>
      </c>
      <c r="C50" s="421">
        <f>SUM(D50:H50)</f>
        <v>30</v>
      </c>
      <c r="D50" s="169">
        <f t="shared" si="21"/>
        <v>15</v>
      </c>
      <c r="E50" s="170">
        <f t="shared" si="21"/>
        <v>15</v>
      </c>
      <c r="F50" s="170">
        <f t="shared" si="21"/>
        <v>0</v>
      </c>
      <c r="G50" s="170">
        <f t="shared" si="21"/>
        <v>0</v>
      </c>
      <c r="H50" s="171">
        <f t="shared" si="21"/>
        <v>0</v>
      </c>
      <c r="I50" s="64"/>
      <c r="J50" s="64"/>
      <c r="K50" s="64"/>
      <c r="L50" s="94"/>
      <c r="M50" s="94"/>
      <c r="N50" s="100"/>
      <c r="O50" s="54"/>
      <c r="P50" s="101"/>
      <c r="Q50" s="101"/>
      <c r="R50" s="101"/>
      <c r="S50" s="101"/>
      <c r="T50" s="101"/>
      <c r="U50" s="77"/>
      <c r="V50" s="54"/>
      <c r="W50" s="101">
        <v>15</v>
      </c>
      <c r="X50" s="101">
        <v>15</v>
      </c>
      <c r="Y50" s="101"/>
      <c r="Z50" s="101"/>
      <c r="AA50" s="101"/>
      <c r="AB50" s="77" t="s">
        <v>25</v>
      </c>
      <c r="AC50" s="401">
        <v>5</v>
      </c>
      <c r="AD50" s="101"/>
      <c r="AE50" s="101"/>
      <c r="AF50" s="101"/>
      <c r="AG50" s="101"/>
      <c r="AH50" s="101"/>
      <c r="AI50" s="77"/>
      <c r="AJ50" s="401"/>
      <c r="AK50" s="101"/>
      <c r="AL50" s="101"/>
      <c r="AM50" s="101"/>
      <c r="AN50" s="101"/>
      <c r="AO50" s="101"/>
      <c r="AP50" s="402"/>
      <c r="AQ50" s="401"/>
      <c r="AR50" s="101"/>
      <c r="AS50" s="101"/>
      <c r="AT50" s="101"/>
      <c r="AU50" s="101"/>
      <c r="AV50" s="101"/>
      <c r="AW50" s="402"/>
      <c r="AX50" s="403"/>
    </row>
    <row r="51" spans="1:92" s="404" customFormat="1" ht="23.25">
      <c r="A51" s="426">
        <v>2</v>
      </c>
      <c r="B51" s="175" t="s">
        <v>179</v>
      </c>
      <c r="C51" s="253">
        <f aca="true" t="shared" si="27" ref="C51:C65">SUM(D51:H51)</f>
        <v>30</v>
      </c>
      <c r="D51" s="176">
        <f t="shared" si="21"/>
        <v>15</v>
      </c>
      <c r="E51" s="150">
        <f t="shared" si="21"/>
        <v>15</v>
      </c>
      <c r="F51" s="150">
        <f t="shared" si="21"/>
        <v>0</v>
      </c>
      <c r="G51" s="150">
        <f t="shared" si="21"/>
        <v>0</v>
      </c>
      <c r="H51" s="177">
        <f t="shared" si="21"/>
        <v>0</v>
      </c>
      <c r="I51" s="55"/>
      <c r="J51" s="56"/>
      <c r="K51" s="56"/>
      <c r="L51" s="56"/>
      <c r="M51" s="56"/>
      <c r="N51" s="57"/>
      <c r="O51" s="54"/>
      <c r="P51" s="58"/>
      <c r="Q51" s="59"/>
      <c r="R51" s="59"/>
      <c r="S51" s="59"/>
      <c r="T51" s="59"/>
      <c r="U51" s="60"/>
      <c r="V51" s="54"/>
      <c r="W51" s="58">
        <v>15</v>
      </c>
      <c r="X51" s="59">
        <v>15</v>
      </c>
      <c r="Y51" s="59"/>
      <c r="Z51" s="59"/>
      <c r="AA51" s="59"/>
      <c r="AB51" s="60" t="s">
        <v>68</v>
      </c>
      <c r="AC51" s="54">
        <v>6</v>
      </c>
      <c r="AD51" s="58"/>
      <c r="AE51" s="59"/>
      <c r="AF51" s="59"/>
      <c r="AG51" s="59"/>
      <c r="AH51" s="59"/>
      <c r="AI51" s="60"/>
      <c r="AJ51" s="54"/>
      <c r="AK51" s="58"/>
      <c r="AL51" s="59"/>
      <c r="AM51" s="59"/>
      <c r="AN51" s="59"/>
      <c r="AO51" s="59"/>
      <c r="AP51" s="60"/>
      <c r="AQ51" s="54"/>
      <c r="AR51" s="58"/>
      <c r="AS51" s="59"/>
      <c r="AT51" s="59"/>
      <c r="AU51" s="59"/>
      <c r="AV51" s="59"/>
      <c r="AW51" s="60"/>
      <c r="AX51" s="53"/>
      <c r="AY51" s="433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</row>
    <row r="52" spans="1:50" s="9" customFormat="1" ht="23.25">
      <c r="A52" s="426">
        <v>3</v>
      </c>
      <c r="B52" s="175" t="s">
        <v>180</v>
      </c>
      <c r="C52" s="253">
        <f t="shared" si="27"/>
        <v>30</v>
      </c>
      <c r="D52" s="176">
        <f t="shared" si="21"/>
        <v>30</v>
      </c>
      <c r="E52" s="150">
        <f t="shared" si="21"/>
        <v>0</v>
      </c>
      <c r="F52" s="150">
        <f t="shared" si="21"/>
        <v>0</v>
      </c>
      <c r="G52" s="150">
        <f t="shared" si="21"/>
        <v>0</v>
      </c>
      <c r="H52" s="177">
        <f t="shared" si="21"/>
        <v>0</v>
      </c>
      <c r="I52" s="73"/>
      <c r="J52" s="74"/>
      <c r="K52" s="74"/>
      <c r="L52" s="74"/>
      <c r="M52" s="74"/>
      <c r="N52" s="107"/>
      <c r="O52" s="54"/>
      <c r="P52" s="111"/>
      <c r="Q52" s="87"/>
      <c r="R52" s="87"/>
      <c r="S52" s="87"/>
      <c r="T52" s="87"/>
      <c r="U52" s="88"/>
      <c r="V52" s="54"/>
      <c r="W52" s="111">
        <v>30</v>
      </c>
      <c r="X52" s="87"/>
      <c r="Y52" s="87"/>
      <c r="Z52" s="87"/>
      <c r="AA52" s="87"/>
      <c r="AB52" s="88" t="s">
        <v>25</v>
      </c>
      <c r="AC52" s="72">
        <v>3</v>
      </c>
      <c r="AD52" s="111"/>
      <c r="AE52" s="87"/>
      <c r="AF52" s="87"/>
      <c r="AG52" s="87"/>
      <c r="AH52" s="87"/>
      <c r="AI52" s="88"/>
      <c r="AJ52" s="72"/>
      <c r="AK52" s="111"/>
      <c r="AL52" s="87"/>
      <c r="AM52" s="87"/>
      <c r="AN52" s="87"/>
      <c r="AO52" s="87"/>
      <c r="AP52" s="88"/>
      <c r="AQ52" s="72"/>
      <c r="AR52" s="111"/>
      <c r="AS52" s="87"/>
      <c r="AT52" s="87"/>
      <c r="AU52" s="87"/>
      <c r="AV52" s="87"/>
      <c r="AW52" s="88"/>
      <c r="AX52" s="71"/>
    </row>
    <row r="53" spans="1:50" s="9" customFormat="1" ht="23.25">
      <c r="A53" s="426">
        <v>4</v>
      </c>
      <c r="B53" s="175" t="s">
        <v>181</v>
      </c>
      <c r="C53" s="253">
        <f t="shared" si="27"/>
        <v>30</v>
      </c>
      <c r="D53" s="176">
        <f t="shared" si="21"/>
        <v>15</v>
      </c>
      <c r="E53" s="150">
        <f t="shared" si="21"/>
        <v>15</v>
      </c>
      <c r="F53" s="150">
        <f t="shared" si="21"/>
        <v>0</v>
      </c>
      <c r="G53" s="150">
        <f t="shared" si="21"/>
        <v>0</v>
      </c>
      <c r="H53" s="177">
        <f t="shared" si="21"/>
        <v>0</v>
      </c>
      <c r="I53" s="73"/>
      <c r="J53" s="74"/>
      <c r="K53" s="74"/>
      <c r="L53" s="74"/>
      <c r="M53" s="74"/>
      <c r="N53" s="107"/>
      <c r="O53" s="54"/>
      <c r="P53" s="111"/>
      <c r="Q53" s="87"/>
      <c r="R53" s="87"/>
      <c r="S53" s="87"/>
      <c r="T53" s="87"/>
      <c r="U53" s="88"/>
      <c r="V53" s="54"/>
      <c r="W53" s="111"/>
      <c r="X53" s="87"/>
      <c r="Y53" s="87"/>
      <c r="Z53" s="87"/>
      <c r="AA53" s="87"/>
      <c r="AB53" s="88"/>
      <c r="AC53" s="72"/>
      <c r="AD53" s="111">
        <v>15</v>
      </c>
      <c r="AE53" s="87">
        <v>15</v>
      </c>
      <c r="AF53" s="87"/>
      <c r="AG53" s="87"/>
      <c r="AH53" s="87"/>
      <c r="AI53" s="88" t="s">
        <v>25</v>
      </c>
      <c r="AJ53" s="72">
        <v>1</v>
      </c>
      <c r="AK53" s="111"/>
      <c r="AL53" s="87"/>
      <c r="AM53" s="87"/>
      <c r="AN53" s="87"/>
      <c r="AO53" s="87"/>
      <c r="AP53" s="88"/>
      <c r="AQ53" s="72"/>
      <c r="AR53" s="111"/>
      <c r="AS53" s="87"/>
      <c r="AT53" s="87"/>
      <c r="AU53" s="87"/>
      <c r="AV53" s="87"/>
      <c r="AW53" s="88"/>
      <c r="AX53" s="71"/>
    </row>
    <row r="54" spans="1:50" s="9" customFormat="1" ht="23.25">
      <c r="A54" s="426">
        <v>5</v>
      </c>
      <c r="B54" s="175" t="s">
        <v>233</v>
      </c>
      <c r="C54" s="253">
        <f t="shared" si="27"/>
        <v>60</v>
      </c>
      <c r="D54" s="176">
        <f t="shared" si="21"/>
        <v>30</v>
      </c>
      <c r="E54" s="150">
        <f t="shared" si="21"/>
        <v>30</v>
      </c>
      <c r="F54" s="150">
        <f t="shared" si="21"/>
        <v>0</v>
      </c>
      <c r="G54" s="150">
        <f t="shared" si="21"/>
        <v>0</v>
      </c>
      <c r="H54" s="177">
        <f t="shared" si="21"/>
        <v>0</v>
      </c>
      <c r="I54" s="55"/>
      <c r="J54" s="56"/>
      <c r="K54" s="74"/>
      <c r="L54" s="74"/>
      <c r="M54" s="74"/>
      <c r="N54" s="107"/>
      <c r="O54" s="54"/>
      <c r="P54" s="58"/>
      <c r="Q54" s="59"/>
      <c r="R54" s="59"/>
      <c r="S54" s="59"/>
      <c r="T54" s="59"/>
      <c r="U54" s="85"/>
      <c r="V54" s="54"/>
      <c r="W54" s="58"/>
      <c r="X54" s="59"/>
      <c r="Y54" s="59"/>
      <c r="Z54" s="59"/>
      <c r="AA54" s="59"/>
      <c r="AB54" s="85"/>
      <c r="AC54" s="54"/>
      <c r="AD54" s="58">
        <v>30</v>
      </c>
      <c r="AE54" s="59">
        <v>30</v>
      </c>
      <c r="AF54" s="59"/>
      <c r="AG54" s="59"/>
      <c r="AH54" s="59"/>
      <c r="AI54" s="85" t="s">
        <v>68</v>
      </c>
      <c r="AJ54" s="54">
        <v>5</v>
      </c>
      <c r="AK54" s="58"/>
      <c r="AL54" s="59"/>
      <c r="AM54" s="59"/>
      <c r="AN54" s="59"/>
      <c r="AO54" s="59"/>
      <c r="AP54" s="85"/>
      <c r="AQ54" s="54"/>
      <c r="AR54" s="58"/>
      <c r="AS54" s="59"/>
      <c r="AT54" s="59"/>
      <c r="AU54" s="59"/>
      <c r="AV54" s="59"/>
      <c r="AW54" s="85"/>
      <c r="AX54" s="53"/>
    </row>
    <row r="55" spans="1:50" s="9" customFormat="1" ht="23.25">
      <c r="A55" s="426">
        <v>6</v>
      </c>
      <c r="B55" s="175" t="s">
        <v>219</v>
      </c>
      <c r="C55" s="253">
        <f t="shared" si="27"/>
        <v>60</v>
      </c>
      <c r="D55" s="176">
        <f t="shared" si="21"/>
        <v>30</v>
      </c>
      <c r="E55" s="150">
        <f t="shared" si="21"/>
        <v>0</v>
      </c>
      <c r="F55" s="150">
        <f t="shared" si="21"/>
        <v>0</v>
      </c>
      <c r="G55" s="150">
        <f t="shared" si="21"/>
        <v>30</v>
      </c>
      <c r="H55" s="177">
        <f t="shared" si="21"/>
        <v>0</v>
      </c>
      <c r="I55" s="55"/>
      <c r="J55" s="56"/>
      <c r="K55" s="74"/>
      <c r="L55" s="74"/>
      <c r="M55" s="74"/>
      <c r="N55" s="107"/>
      <c r="O55" s="54"/>
      <c r="P55" s="111"/>
      <c r="Q55" s="87"/>
      <c r="R55" s="87"/>
      <c r="S55" s="87"/>
      <c r="T55" s="87"/>
      <c r="U55" s="88"/>
      <c r="V55" s="54"/>
      <c r="W55" s="111"/>
      <c r="X55" s="87"/>
      <c r="Y55" s="87"/>
      <c r="Z55" s="87"/>
      <c r="AA55" s="87"/>
      <c r="AB55" s="88"/>
      <c r="AC55" s="54"/>
      <c r="AD55" s="111">
        <v>30</v>
      </c>
      <c r="AE55" s="87"/>
      <c r="AF55" s="87"/>
      <c r="AG55" s="87">
        <v>30</v>
      </c>
      <c r="AH55" s="87"/>
      <c r="AI55" s="88" t="s">
        <v>25</v>
      </c>
      <c r="AJ55" s="54">
        <v>3</v>
      </c>
      <c r="AK55" s="111"/>
      <c r="AL55" s="87"/>
      <c r="AM55" s="87"/>
      <c r="AN55" s="87"/>
      <c r="AO55" s="87"/>
      <c r="AP55" s="88"/>
      <c r="AQ55" s="54"/>
      <c r="AR55" s="111"/>
      <c r="AS55" s="87"/>
      <c r="AT55" s="87"/>
      <c r="AU55" s="87"/>
      <c r="AV55" s="87"/>
      <c r="AW55" s="88"/>
      <c r="AX55" s="53"/>
    </row>
    <row r="56" spans="1:50" s="9" customFormat="1" ht="23.25">
      <c r="A56" s="426">
        <v>7</v>
      </c>
      <c r="B56" s="223" t="s">
        <v>182</v>
      </c>
      <c r="C56" s="253">
        <f t="shared" si="27"/>
        <v>60</v>
      </c>
      <c r="D56" s="176">
        <f t="shared" si="21"/>
        <v>30</v>
      </c>
      <c r="E56" s="150">
        <f t="shared" si="21"/>
        <v>0</v>
      </c>
      <c r="F56" s="150">
        <f t="shared" si="21"/>
        <v>0</v>
      </c>
      <c r="G56" s="150">
        <f t="shared" si="21"/>
        <v>30</v>
      </c>
      <c r="H56" s="177">
        <f t="shared" si="21"/>
        <v>0</v>
      </c>
      <c r="I56" s="55"/>
      <c r="J56" s="74"/>
      <c r="K56" s="74"/>
      <c r="L56" s="74"/>
      <c r="M56" s="74"/>
      <c r="N56" s="107"/>
      <c r="O56" s="54"/>
      <c r="P56" s="111"/>
      <c r="Q56" s="87"/>
      <c r="R56" s="87"/>
      <c r="S56" s="59"/>
      <c r="T56" s="59"/>
      <c r="U56" s="88"/>
      <c r="V56" s="54"/>
      <c r="W56" s="111"/>
      <c r="X56" s="87"/>
      <c r="Y56" s="87"/>
      <c r="Z56" s="87"/>
      <c r="AA56" s="87"/>
      <c r="AB56" s="88"/>
      <c r="AC56" s="54"/>
      <c r="AD56" s="111">
        <v>30</v>
      </c>
      <c r="AE56" s="88"/>
      <c r="AF56" s="87"/>
      <c r="AG56" s="87">
        <v>30</v>
      </c>
      <c r="AH56" s="87"/>
      <c r="AI56" s="88" t="s">
        <v>68</v>
      </c>
      <c r="AJ56" s="54">
        <v>5</v>
      </c>
      <c r="AK56" s="111"/>
      <c r="AL56" s="111"/>
      <c r="AM56" s="111"/>
      <c r="AN56" s="111"/>
      <c r="AO56" s="111"/>
      <c r="AP56" s="88"/>
      <c r="AQ56" s="54"/>
      <c r="AR56" s="111"/>
      <c r="AS56" s="111"/>
      <c r="AT56" s="111"/>
      <c r="AU56" s="111"/>
      <c r="AV56" s="111"/>
      <c r="AW56" s="88"/>
      <c r="AX56" s="226"/>
    </row>
    <row r="57" spans="1:50" s="9" customFormat="1" ht="23.25">
      <c r="A57" s="426">
        <v>8</v>
      </c>
      <c r="B57" s="175" t="s">
        <v>183</v>
      </c>
      <c r="C57" s="253">
        <f t="shared" si="27"/>
        <v>30</v>
      </c>
      <c r="D57" s="176">
        <f t="shared" si="21"/>
        <v>0</v>
      </c>
      <c r="E57" s="150">
        <f t="shared" si="21"/>
        <v>0</v>
      </c>
      <c r="F57" s="150">
        <f t="shared" si="21"/>
        <v>0</v>
      </c>
      <c r="G57" s="150">
        <f t="shared" si="21"/>
        <v>30</v>
      </c>
      <c r="H57" s="177">
        <f t="shared" si="21"/>
        <v>0</v>
      </c>
      <c r="I57" s="73"/>
      <c r="J57" s="74"/>
      <c r="K57" s="74"/>
      <c r="L57" s="74"/>
      <c r="M57" s="74"/>
      <c r="N57" s="107"/>
      <c r="O57" s="54"/>
      <c r="P57" s="58"/>
      <c r="Q57" s="59"/>
      <c r="R57" s="59"/>
      <c r="S57" s="59"/>
      <c r="T57" s="59"/>
      <c r="U57" s="85"/>
      <c r="V57" s="54"/>
      <c r="W57" s="58"/>
      <c r="X57" s="59"/>
      <c r="Y57" s="59"/>
      <c r="Z57" s="59"/>
      <c r="AA57" s="59"/>
      <c r="AB57" s="85"/>
      <c r="AC57" s="54"/>
      <c r="AD57" s="58"/>
      <c r="AE57" s="59"/>
      <c r="AF57" s="59"/>
      <c r="AG57" s="59"/>
      <c r="AH57" s="59"/>
      <c r="AI57" s="85"/>
      <c r="AJ57" s="54"/>
      <c r="AK57" s="58"/>
      <c r="AL57" s="59"/>
      <c r="AM57" s="59"/>
      <c r="AN57" s="56">
        <v>30</v>
      </c>
      <c r="AO57" s="59"/>
      <c r="AP57" s="85" t="s">
        <v>25</v>
      </c>
      <c r="AQ57" s="54">
        <v>1</v>
      </c>
      <c r="AR57" s="58"/>
      <c r="AS57" s="59"/>
      <c r="AT57" s="59"/>
      <c r="AU57" s="59"/>
      <c r="AV57" s="59"/>
      <c r="AW57" s="85"/>
      <c r="AX57" s="53"/>
    </row>
    <row r="58" spans="1:50" s="9" customFormat="1" ht="23.25">
      <c r="A58" s="426">
        <v>9</v>
      </c>
      <c r="B58" s="175" t="s">
        <v>184</v>
      </c>
      <c r="C58" s="253">
        <f t="shared" si="27"/>
        <v>60</v>
      </c>
      <c r="D58" s="176">
        <f t="shared" si="21"/>
        <v>30</v>
      </c>
      <c r="E58" s="150">
        <f t="shared" si="21"/>
        <v>0</v>
      </c>
      <c r="F58" s="150">
        <f t="shared" si="21"/>
        <v>0</v>
      </c>
      <c r="G58" s="150">
        <f t="shared" si="21"/>
        <v>30</v>
      </c>
      <c r="H58" s="177">
        <f t="shared" si="21"/>
        <v>0</v>
      </c>
      <c r="I58" s="73"/>
      <c r="J58" s="74"/>
      <c r="K58" s="74"/>
      <c r="L58" s="74"/>
      <c r="M58" s="74"/>
      <c r="N58" s="107"/>
      <c r="O58" s="54"/>
      <c r="P58" s="111"/>
      <c r="Q58" s="87"/>
      <c r="R58" s="87"/>
      <c r="S58" s="87"/>
      <c r="T58" s="87"/>
      <c r="U58" s="88"/>
      <c r="V58" s="54"/>
      <c r="W58" s="111"/>
      <c r="X58" s="87"/>
      <c r="Y58" s="87"/>
      <c r="Z58" s="87"/>
      <c r="AA58" s="87"/>
      <c r="AB58" s="88"/>
      <c r="AC58" s="54"/>
      <c r="AD58" s="111"/>
      <c r="AE58" s="87"/>
      <c r="AF58" s="87"/>
      <c r="AG58" s="87"/>
      <c r="AH58" s="87"/>
      <c r="AI58" s="88"/>
      <c r="AJ58" s="54"/>
      <c r="AK58" s="111">
        <v>30</v>
      </c>
      <c r="AL58" s="87"/>
      <c r="AM58" s="87"/>
      <c r="AN58" s="87">
        <v>30</v>
      </c>
      <c r="AO58" s="87"/>
      <c r="AP58" s="88" t="s">
        <v>68</v>
      </c>
      <c r="AQ58" s="54">
        <v>5</v>
      </c>
      <c r="AR58" s="111"/>
      <c r="AS58" s="87"/>
      <c r="AT58" s="87"/>
      <c r="AU58" s="87"/>
      <c r="AV58" s="87"/>
      <c r="AW58" s="88"/>
      <c r="AX58" s="53"/>
    </row>
    <row r="59" spans="1:50" s="9" customFormat="1" ht="23.25">
      <c r="A59" s="426">
        <v>10</v>
      </c>
      <c r="B59" s="175" t="s">
        <v>185</v>
      </c>
      <c r="C59" s="253">
        <f t="shared" si="27"/>
        <v>45</v>
      </c>
      <c r="D59" s="176">
        <f t="shared" si="21"/>
        <v>30</v>
      </c>
      <c r="E59" s="150">
        <f t="shared" si="21"/>
        <v>15</v>
      </c>
      <c r="F59" s="150">
        <f t="shared" si="21"/>
        <v>0</v>
      </c>
      <c r="G59" s="150">
        <f t="shared" si="21"/>
        <v>0</v>
      </c>
      <c r="H59" s="177">
        <f t="shared" si="21"/>
        <v>0</v>
      </c>
      <c r="I59" s="73"/>
      <c r="J59" s="74"/>
      <c r="K59" s="74"/>
      <c r="L59" s="74"/>
      <c r="M59" s="74"/>
      <c r="N59" s="107"/>
      <c r="O59" s="54"/>
      <c r="P59" s="111"/>
      <c r="Q59" s="87"/>
      <c r="R59" s="87"/>
      <c r="S59" s="87"/>
      <c r="T59" s="87"/>
      <c r="U59" s="88"/>
      <c r="V59" s="54"/>
      <c r="W59" s="111"/>
      <c r="X59" s="87"/>
      <c r="Y59" s="87"/>
      <c r="Z59" s="87"/>
      <c r="AA59" s="87"/>
      <c r="AB59" s="88"/>
      <c r="AC59" s="54"/>
      <c r="AD59" s="111"/>
      <c r="AE59" s="87"/>
      <c r="AF59" s="87"/>
      <c r="AG59" s="87"/>
      <c r="AH59" s="87"/>
      <c r="AI59" s="88"/>
      <c r="AJ59" s="54"/>
      <c r="AK59" s="111">
        <v>30</v>
      </c>
      <c r="AL59" s="87">
        <v>15</v>
      </c>
      <c r="AM59" s="87"/>
      <c r="AN59" s="87"/>
      <c r="AO59" s="87"/>
      <c r="AP59" s="88" t="s">
        <v>68</v>
      </c>
      <c r="AQ59" s="54">
        <v>5</v>
      </c>
      <c r="AR59" s="111"/>
      <c r="AS59" s="87"/>
      <c r="AT59" s="87"/>
      <c r="AU59" s="87"/>
      <c r="AV59" s="87"/>
      <c r="AW59" s="88"/>
      <c r="AX59" s="53"/>
    </row>
    <row r="60" spans="1:50" s="9" customFormat="1" ht="23.25">
      <c r="A60" s="426">
        <v>11</v>
      </c>
      <c r="B60" s="175" t="s">
        <v>186</v>
      </c>
      <c r="C60" s="253">
        <f t="shared" si="27"/>
        <v>30</v>
      </c>
      <c r="D60" s="176">
        <f t="shared" si="21"/>
        <v>0</v>
      </c>
      <c r="E60" s="150">
        <f t="shared" si="21"/>
        <v>0</v>
      </c>
      <c r="F60" s="150">
        <f t="shared" si="21"/>
        <v>0</v>
      </c>
      <c r="G60" s="150">
        <f t="shared" si="21"/>
        <v>30</v>
      </c>
      <c r="H60" s="177">
        <f t="shared" si="21"/>
        <v>0</v>
      </c>
      <c r="I60" s="73"/>
      <c r="J60" s="74"/>
      <c r="K60" s="74"/>
      <c r="L60" s="74"/>
      <c r="M60" s="74"/>
      <c r="N60" s="107"/>
      <c r="O60" s="54"/>
      <c r="P60" s="111"/>
      <c r="Q60" s="87"/>
      <c r="R60" s="87"/>
      <c r="S60" s="87"/>
      <c r="T60" s="87"/>
      <c r="U60" s="88"/>
      <c r="V60" s="54"/>
      <c r="W60" s="111"/>
      <c r="X60" s="87"/>
      <c r="Y60" s="87"/>
      <c r="Z60" s="87"/>
      <c r="AA60" s="87"/>
      <c r="AB60" s="88"/>
      <c r="AC60" s="54"/>
      <c r="AD60" s="111"/>
      <c r="AE60" s="87"/>
      <c r="AF60" s="87"/>
      <c r="AG60" s="87"/>
      <c r="AH60" s="87"/>
      <c r="AI60" s="88"/>
      <c r="AJ60" s="54"/>
      <c r="AK60" s="111"/>
      <c r="AL60" s="87"/>
      <c r="AM60" s="87"/>
      <c r="AN60" s="87">
        <v>30</v>
      </c>
      <c r="AO60" s="87"/>
      <c r="AP60" s="88" t="s">
        <v>25</v>
      </c>
      <c r="AQ60" s="54">
        <v>2</v>
      </c>
      <c r="AR60" s="111"/>
      <c r="AS60" s="87"/>
      <c r="AT60" s="87"/>
      <c r="AU60" s="87"/>
      <c r="AV60" s="87"/>
      <c r="AW60" s="88"/>
      <c r="AX60" s="53"/>
    </row>
    <row r="61" spans="1:50" s="9" customFormat="1" ht="23.25">
      <c r="A61" s="426">
        <v>12</v>
      </c>
      <c r="B61" s="175" t="s">
        <v>187</v>
      </c>
      <c r="C61" s="253">
        <f t="shared" si="27"/>
        <v>30</v>
      </c>
      <c r="D61" s="176">
        <f t="shared" si="21"/>
        <v>0</v>
      </c>
      <c r="E61" s="150">
        <f t="shared" si="21"/>
        <v>0</v>
      </c>
      <c r="F61" s="150">
        <f t="shared" si="21"/>
        <v>0</v>
      </c>
      <c r="G61" s="150">
        <f t="shared" si="21"/>
        <v>30</v>
      </c>
      <c r="H61" s="177">
        <f t="shared" si="21"/>
        <v>0</v>
      </c>
      <c r="I61" s="73"/>
      <c r="J61" s="74"/>
      <c r="K61" s="74"/>
      <c r="L61" s="74"/>
      <c r="M61" s="74"/>
      <c r="N61" s="107"/>
      <c r="O61" s="54"/>
      <c r="P61" s="111"/>
      <c r="Q61" s="87"/>
      <c r="R61" s="87"/>
      <c r="S61" s="87"/>
      <c r="T61" s="87"/>
      <c r="U61" s="88"/>
      <c r="V61" s="54"/>
      <c r="W61" s="111"/>
      <c r="X61" s="87"/>
      <c r="Y61" s="87"/>
      <c r="Z61" s="87"/>
      <c r="AA61" s="87"/>
      <c r="AB61" s="88"/>
      <c r="AC61" s="54"/>
      <c r="AD61" s="111"/>
      <c r="AE61" s="87"/>
      <c r="AF61" s="87"/>
      <c r="AG61" s="87"/>
      <c r="AH61" s="87"/>
      <c r="AI61" s="88"/>
      <c r="AJ61" s="54"/>
      <c r="AK61" s="111"/>
      <c r="AL61" s="87"/>
      <c r="AM61" s="87"/>
      <c r="AN61" s="87"/>
      <c r="AO61" s="87"/>
      <c r="AP61" s="88"/>
      <c r="AQ61" s="54"/>
      <c r="AR61" s="111"/>
      <c r="AS61" s="87"/>
      <c r="AT61" s="87"/>
      <c r="AU61" s="87">
        <v>30</v>
      </c>
      <c r="AV61" s="87"/>
      <c r="AW61" s="88" t="s">
        <v>25</v>
      </c>
      <c r="AX61" s="53">
        <v>2</v>
      </c>
    </row>
    <row r="62" spans="1:50" s="9" customFormat="1" ht="23.25">
      <c r="A62" s="426">
        <v>13</v>
      </c>
      <c r="B62" s="175" t="s">
        <v>188</v>
      </c>
      <c r="C62" s="253">
        <f t="shared" si="27"/>
        <v>45</v>
      </c>
      <c r="D62" s="176">
        <f t="shared" si="21"/>
        <v>15</v>
      </c>
      <c r="E62" s="150">
        <f t="shared" si="21"/>
        <v>0</v>
      </c>
      <c r="F62" s="150">
        <f t="shared" si="21"/>
        <v>0</v>
      </c>
      <c r="G62" s="150">
        <f t="shared" si="21"/>
        <v>30</v>
      </c>
      <c r="H62" s="177">
        <f t="shared" si="21"/>
        <v>0</v>
      </c>
      <c r="I62" s="73"/>
      <c r="J62" s="74"/>
      <c r="K62" s="74"/>
      <c r="L62" s="74"/>
      <c r="M62" s="74"/>
      <c r="N62" s="107"/>
      <c r="O62" s="54"/>
      <c r="P62" s="111"/>
      <c r="Q62" s="87"/>
      <c r="R62" s="87"/>
      <c r="S62" s="87"/>
      <c r="T62" s="87"/>
      <c r="U62" s="88"/>
      <c r="V62" s="54"/>
      <c r="W62" s="111"/>
      <c r="X62" s="87"/>
      <c r="Y62" s="87"/>
      <c r="Z62" s="87"/>
      <c r="AA62" s="87"/>
      <c r="AB62" s="88"/>
      <c r="AC62" s="54"/>
      <c r="AD62" s="111"/>
      <c r="AE62" s="87"/>
      <c r="AF62" s="87"/>
      <c r="AG62" s="87"/>
      <c r="AH62" s="87"/>
      <c r="AI62" s="88"/>
      <c r="AJ62" s="54"/>
      <c r="AK62" s="111"/>
      <c r="AL62" s="87"/>
      <c r="AM62" s="87"/>
      <c r="AN62" s="87"/>
      <c r="AO62" s="87"/>
      <c r="AP62" s="88"/>
      <c r="AQ62" s="54"/>
      <c r="AR62" s="111">
        <v>15</v>
      </c>
      <c r="AS62" s="87"/>
      <c r="AT62" s="87"/>
      <c r="AU62" s="87">
        <v>30</v>
      </c>
      <c r="AV62" s="87"/>
      <c r="AW62" s="88" t="s">
        <v>68</v>
      </c>
      <c r="AX62" s="53">
        <v>6</v>
      </c>
    </row>
    <row r="63" spans="1:50" s="9" customFormat="1" ht="23.25">
      <c r="A63" s="426">
        <v>14</v>
      </c>
      <c r="B63" s="427" t="s">
        <v>189</v>
      </c>
      <c r="C63" s="253">
        <f t="shared" si="27"/>
        <v>45</v>
      </c>
      <c r="D63" s="176">
        <f t="shared" si="21"/>
        <v>15</v>
      </c>
      <c r="E63" s="150">
        <f t="shared" si="21"/>
        <v>30</v>
      </c>
      <c r="F63" s="150">
        <f t="shared" si="21"/>
        <v>0</v>
      </c>
      <c r="G63" s="150">
        <f t="shared" si="21"/>
        <v>0</v>
      </c>
      <c r="H63" s="177">
        <f t="shared" si="21"/>
        <v>0</v>
      </c>
      <c r="I63" s="55"/>
      <c r="J63" s="56"/>
      <c r="K63" s="56"/>
      <c r="L63" s="56"/>
      <c r="M63" s="56"/>
      <c r="N63" s="57"/>
      <c r="O63" s="54"/>
      <c r="P63" s="58"/>
      <c r="Q63" s="59"/>
      <c r="R63" s="59"/>
      <c r="S63" s="59"/>
      <c r="T63" s="59"/>
      <c r="U63" s="60"/>
      <c r="V63" s="54"/>
      <c r="W63" s="111"/>
      <c r="X63" s="87"/>
      <c r="Y63" s="87"/>
      <c r="Z63" s="87"/>
      <c r="AA63" s="87"/>
      <c r="AB63" s="88"/>
      <c r="AC63" s="54"/>
      <c r="AD63" s="111">
        <v>15</v>
      </c>
      <c r="AE63" s="87">
        <v>30</v>
      </c>
      <c r="AF63" s="87"/>
      <c r="AG63" s="87"/>
      <c r="AH63" s="87"/>
      <c r="AI63" s="88" t="s">
        <v>68</v>
      </c>
      <c r="AJ63" s="54">
        <v>4</v>
      </c>
      <c r="AK63" s="111"/>
      <c r="AL63" s="87"/>
      <c r="AM63" s="87"/>
      <c r="AN63" s="87"/>
      <c r="AO63" s="87"/>
      <c r="AP63" s="88"/>
      <c r="AQ63" s="54"/>
      <c r="AR63" s="111"/>
      <c r="AS63" s="87"/>
      <c r="AT63" s="87"/>
      <c r="AU63" s="87"/>
      <c r="AV63" s="87"/>
      <c r="AW63" s="88"/>
      <c r="AX63" s="53"/>
    </row>
    <row r="64" spans="1:50" s="9" customFormat="1" ht="23.25">
      <c r="A64" s="426">
        <v>15</v>
      </c>
      <c r="B64" s="428" t="s">
        <v>190</v>
      </c>
      <c r="C64" s="253">
        <f t="shared" si="27"/>
        <v>60</v>
      </c>
      <c r="D64" s="176">
        <f t="shared" si="21"/>
        <v>30</v>
      </c>
      <c r="E64" s="150">
        <f t="shared" si="21"/>
        <v>30</v>
      </c>
      <c r="F64" s="150">
        <f t="shared" si="21"/>
        <v>0</v>
      </c>
      <c r="G64" s="150">
        <f t="shared" si="21"/>
        <v>0</v>
      </c>
      <c r="H64" s="177">
        <f t="shared" si="21"/>
        <v>0</v>
      </c>
      <c r="I64" s="55"/>
      <c r="J64" s="56"/>
      <c r="K64" s="56"/>
      <c r="L64" s="56"/>
      <c r="M64" s="56"/>
      <c r="N64" s="57"/>
      <c r="O64" s="54"/>
      <c r="P64" s="58"/>
      <c r="Q64" s="59"/>
      <c r="R64" s="59"/>
      <c r="S64" s="59"/>
      <c r="T64" s="59"/>
      <c r="U64" s="60"/>
      <c r="V64" s="54"/>
      <c r="W64" s="111"/>
      <c r="X64" s="87"/>
      <c r="Y64" s="87"/>
      <c r="Z64" s="87"/>
      <c r="AA64" s="87"/>
      <c r="AB64" s="88"/>
      <c r="AC64" s="54"/>
      <c r="AD64" s="111"/>
      <c r="AE64" s="87"/>
      <c r="AF64" s="87"/>
      <c r="AG64" s="87"/>
      <c r="AH64" s="87"/>
      <c r="AI64" s="88"/>
      <c r="AJ64" s="54"/>
      <c r="AK64" s="111">
        <v>30</v>
      </c>
      <c r="AL64" s="87">
        <v>30</v>
      </c>
      <c r="AM64" s="87"/>
      <c r="AN64" s="87"/>
      <c r="AO64" s="87"/>
      <c r="AP64" s="88" t="s">
        <v>25</v>
      </c>
      <c r="AQ64" s="54">
        <v>6</v>
      </c>
      <c r="AR64" s="111"/>
      <c r="AS64" s="87"/>
      <c r="AT64" s="87"/>
      <c r="AU64" s="87"/>
      <c r="AV64" s="87"/>
      <c r="AW64" s="88"/>
      <c r="AX64" s="53"/>
    </row>
    <row r="65" spans="1:50" s="9" customFormat="1" ht="23.25">
      <c r="A65" s="426">
        <v>16</v>
      </c>
      <c r="B65" s="175" t="s">
        <v>191</v>
      </c>
      <c r="C65" s="253">
        <f t="shared" si="27"/>
        <v>45</v>
      </c>
      <c r="D65" s="176">
        <f t="shared" si="21"/>
        <v>15</v>
      </c>
      <c r="E65" s="150">
        <f t="shared" si="21"/>
        <v>0</v>
      </c>
      <c r="F65" s="150">
        <f t="shared" si="21"/>
        <v>0</v>
      </c>
      <c r="G65" s="150">
        <f t="shared" si="21"/>
        <v>30</v>
      </c>
      <c r="H65" s="177">
        <f t="shared" si="21"/>
        <v>0</v>
      </c>
      <c r="I65" s="55"/>
      <c r="J65" s="56"/>
      <c r="K65" s="56"/>
      <c r="L65" s="56"/>
      <c r="M65" s="56"/>
      <c r="N65" s="57"/>
      <c r="O65" s="54"/>
      <c r="P65" s="58"/>
      <c r="Q65" s="59"/>
      <c r="R65" s="59"/>
      <c r="S65" s="59"/>
      <c r="T65" s="59"/>
      <c r="U65" s="60"/>
      <c r="V65" s="54"/>
      <c r="W65" s="111"/>
      <c r="X65" s="87"/>
      <c r="Y65" s="87"/>
      <c r="Z65" s="87"/>
      <c r="AA65" s="87"/>
      <c r="AB65" s="88"/>
      <c r="AC65" s="54"/>
      <c r="AD65" s="111">
        <v>15</v>
      </c>
      <c r="AE65" s="87"/>
      <c r="AF65" s="87"/>
      <c r="AG65" s="87">
        <v>30</v>
      </c>
      <c r="AH65" s="87"/>
      <c r="AI65" s="88" t="s">
        <v>25</v>
      </c>
      <c r="AJ65" s="54">
        <v>2</v>
      </c>
      <c r="AK65" s="111"/>
      <c r="AL65" s="87"/>
      <c r="AM65" s="87"/>
      <c r="AN65" s="87"/>
      <c r="AO65" s="87"/>
      <c r="AP65" s="88"/>
      <c r="AQ65" s="54"/>
      <c r="AR65" s="111"/>
      <c r="AS65" s="87"/>
      <c r="AT65" s="87"/>
      <c r="AU65" s="87"/>
      <c r="AV65" s="87"/>
      <c r="AW65" s="88"/>
      <c r="AX65" s="53"/>
    </row>
    <row r="66" spans="1:50" s="9" customFormat="1" ht="23.25">
      <c r="A66" s="426">
        <v>17</v>
      </c>
      <c r="B66" s="175" t="s">
        <v>192</v>
      </c>
      <c r="C66" s="253">
        <f>SUM(D66:H66)</f>
        <v>30</v>
      </c>
      <c r="D66" s="176">
        <f aca="true" t="shared" si="28" ref="D66:H68">I66+P66+W66+AD66+AK66+AR66</f>
        <v>15</v>
      </c>
      <c r="E66" s="150">
        <f t="shared" si="28"/>
        <v>15</v>
      </c>
      <c r="F66" s="150">
        <f t="shared" si="28"/>
        <v>0</v>
      </c>
      <c r="G66" s="150">
        <f t="shared" si="28"/>
        <v>0</v>
      </c>
      <c r="H66" s="177">
        <f t="shared" si="28"/>
        <v>0</v>
      </c>
      <c r="I66" s="55"/>
      <c r="J66" s="56"/>
      <c r="K66" s="56"/>
      <c r="L66" s="56"/>
      <c r="M66" s="56"/>
      <c r="N66" s="57"/>
      <c r="O66" s="54"/>
      <c r="P66" s="58"/>
      <c r="Q66" s="59"/>
      <c r="R66" s="59"/>
      <c r="S66" s="59"/>
      <c r="T66" s="59"/>
      <c r="U66" s="60"/>
      <c r="V66" s="54"/>
      <c r="W66" s="111"/>
      <c r="X66" s="87"/>
      <c r="Y66" s="87"/>
      <c r="Z66" s="87"/>
      <c r="AA66" s="87"/>
      <c r="AB66" s="88"/>
      <c r="AC66" s="54"/>
      <c r="AD66" s="111"/>
      <c r="AE66" s="87"/>
      <c r="AF66" s="87"/>
      <c r="AG66" s="87"/>
      <c r="AH66" s="87"/>
      <c r="AI66" s="88"/>
      <c r="AJ66" s="54"/>
      <c r="AK66" s="111"/>
      <c r="AL66" s="87"/>
      <c r="AM66" s="87"/>
      <c r="AN66" s="87"/>
      <c r="AO66" s="87"/>
      <c r="AP66" s="88"/>
      <c r="AQ66" s="54"/>
      <c r="AR66" s="111">
        <v>15</v>
      </c>
      <c r="AS66" s="87">
        <v>15</v>
      </c>
      <c r="AT66" s="87"/>
      <c r="AU66" s="87"/>
      <c r="AV66" s="87"/>
      <c r="AW66" s="88" t="s">
        <v>25</v>
      </c>
      <c r="AX66" s="53">
        <v>3</v>
      </c>
    </row>
    <row r="67" spans="1:50" s="9" customFormat="1" ht="28.5" customHeight="1">
      <c r="A67" s="426">
        <v>18</v>
      </c>
      <c r="B67" s="443" t="s">
        <v>193</v>
      </c>
      <c r="C67" s="253">
        <f>SUM(D67:H67)</f>
        <v>45</v>
      </c>
      <c r="D67" s="176">
        <f t="shared" si="28"/>
        <v>15</v>
      </c>
      <c r="E67" s="150">
        <f t="shared" si="28"/>
        <v>0</v>
      </c>
      <c r="F67" s="150">
        <f t="shared" si="28"/>
        <v>0</v>
      </c>
      <c r="G67" s="150">
        <f t="shared" si="28"/>
        <v>30</v>
      </c>
      <c r="H67" s="177">
        <f t="shared" si="28"/>
        <v>0</v>
      </c>
      <c r="I67" s="241"/>
      <c r="J67" s="89"/>
      <c r="K67" s="89"/>
      <c r="L67" s="89"/>
      <c r="M67" s="89"/>
      <c r="N67" s="408"/>
      <c r="O67" s="409"/>
      <c r="P67" s="410"/>
      <c r="Q67" s="411"/>
      <c r="R67" s="411"/>
      <c r="S67" s="411"/>
      <c r="T67" s="411"/>
      <c r="U67" s="412"/>
      <c r="V67" s="409"/>
      <c r="W67" s="444"/>
      <c r="X67" s="411"/>
      <c r="Y67" s="411"/>
      <c r="Z67" s="411"/>
      <c r="AA67" s="411"/>
      <c r="AB67" s="445"/>
      <c r="AC67" s="409"/>
      <c r="AD67" s="101"/>
      <c r="AE67" s="76"/>
      <c r="AF67" s="76"/>
      <c r="AG67" s="76"/>
      <c r="AH67" s="76"/>
      <c r="AI67" s="77"/>
      <c r="AJ67" s="409"/>
      <c r="AK67" s="444"/>
      <c r="AL67" s="411"/>
      <c r="AM67" s="411"/>
      <c r="AN67" s="411"/>
      <c r="AO67" s="411"/>
      <c r="AP67" s="412"/>
      <c r="AQ67" s="409"/>
      <c r="AR67" s="444">
        <v>15</v>
      </c>
      <c r="AS67" s="411"/>
      <c r="AT67" s="411"/>
      <c r="AU67" s="411">
        <v>30</v>
      </c>
      <c r="AV67" s="411"/>
      <c r="AW67" s="445" t="s">
        <v>25</v>
      </c>
      <c r="AX67" s="226">
        <v>3</v>
      </c>
    </row>
    <row r="68" spans="1:50" s="9" customFormat="1" ht="24" thickBot="1">
      <c r="A68" s="426">
        <v>19</v>
      </c>
      <c r="B68" s="442" t="s">
        <v>78</v>
      </c>
      <c r="C68" s="429">
        <f>SUM(D68:H68)</f>
        <v>15</v>
      </c>
      <c r="D68" s="182">
        <f t="shared" si="28"/>
        <v>0</v>
      </c>
      <c r="E68" s="156">
        <f t="shared" si="28"/>
        <v>0</v>
      </c>
      <c r="F68" s="156">
        <f t="shared" si="28"/>
        <v>0</v>
      </c>
      <c r="G68" s="156">
        <f t="shared" si="28"/>
        <v>15</v>
      </c>
      <c r="H68" s="183">
        <f t="shared" si="28"/>
        <v>0</v>
      </c>
      <c r="I68" s="434"/>
      <c r="J68" s="56"/>
      <c r="K68" s="56"/>
      <c r="L68" s="56"/>
      <c r="M68" s="56"/>
      <c r="N68" s="57"/>
      <c r="O68" s="54"/>
      <c r="P68" s="58"/>
      <c r="Q68" s="59"/>
      <c r="R68" s="59"/>
      <c r="S68" s="59"/>
      <c r="T68" s="59"/>
      <c r="U68" s="60"/>
      <c r="V68" s="54"/>
      <c r="W68" s="55"/>
      <c r="X68" s="56"/>
      <c r="Y68" s="56"/>
      <c r="Z68" s="56">
        <v>15</v>
      </c>
      <c r="AA68" s="56"/>
      <c r="AB68" s="82" t="s">
        <v>25</v>
      </c>
      <c r="AC68" s="102">
        <v>1</v>
      </c>
      <c r="AD68" s="81"/>
      <c r="AE68" s="56"/>
      <c r="AF68" s="56"/>
      <c r="AG68" s="56"/>
      <c r="AH68" s="56"/>
      <c r="AI68" s="82"/>
      <c r="AJ68" s="83"/>
      <c r="AK68" s="81"/>
      <c r="AL68" s="56"/>
      <c r="AM68" s="56"/>
      <c r="AN68" s="56"/>
      <c r="AO68" s="56"/>
      <c r="AP68" s="82"/>
      <c r="AQ68" s="83"/>
      <c r="AR68" s="81"/>
      <c r="AS68" s="56"/>
      <c r="AT68" s="56"/>
      <c r="AU68" s="56"/>
      <c r="AV68" s="56"/>
      <c r="AW68" s="57"/>
      <c r="AX68" s="178"/>
    </row>
    <row r="69" spans="1:50" s="9" customFormat="1" ht="26.25" customHeight="1" thickBot="1">
      <c r="A69" s="224"/>
      <c r="B69" s="224"/>
      <c r="C69" s="192"/>
      <c r="D69" s="192"/>
      <c r="E69" s="192"/>
      <c r="F69" s="192"/>
      <c r="G69" s="192"/>
      <c r="H69" s="192"/>
      <c r="I69" s="100"/>
      <c r="J69" s="100"/>
      <c r="K69" s="100"/>
      <c r="L69" s="100"/>
      <c r="M69" s="100"/>
      <c r="N69" s="100"/>
      <c r="O69" s="192"/>
      <c r="P69" s="77"/>
      <c r="Q69" s="77"/>
      <c r="R69" s="77"/>
      <c r="S69" s="77"/>
      <c r="T69" s="77"/>
      <c r="U69" s="77"/>
      <c r="V69" s="192"/>
      <c r="W69" s="77"/>
      <c r="X69" s="77"/>
      <c r="Y69" s="77"/>
      <c r="Z69" s="77"/>
      <c r="AA69" s="77"/>
      <c r="AB69" s="77"/>
      <c r="AC69" s="192"/>
      <c r="AD69" s="77"/>
      <c r="AE69" s="77"/>
      <c r="AF69" s="77"/>
      <c r="AG69" s="77"/>
      <c r="AH69" s="77"/>
      <c r="AI69" s="192"/>
      <c r="AJ69" s="192"/>
      <c r="AK69" s="77"/>
      <c r="AL69" s="77"/>
      <c r="AM69" s="77"/>
      <c r="AN69" s="77"/>
      <c r="AO69" s="77"/>
      <c r="AP69" s="192"/>
      <c r="AQ69" s="192"/>
      <c r="AR69" s="77"/>
      <c r="AS69" s="77"/>
      <c r="AT69" s="77"/>
      <c r="AU69" s="77"/>
      <c r="AV69" s="77"/>
      <c r="AW69" s="77"/>
      <c r="AX69" s="192"/>
    </row>
    <row r="70" spans="1:50" s="9" customFormat="1" ht="23.25" thickBot="1">
      <c r="A70" s="213" t="s">
        <v>175</v>
      </c>
      <c r="B70" s="398" t="s">
        <v>204</v>
      </c>
      <c r="C70" s="161">
        <f>SUM(C71:C71)</f>
        <v>90</v>
      </c>
      <c r="D70" s="162">
        <f>I70+P70+W70+AD70+AK70+AR70</f>
        <v>90</v>
      </c>
      <c r="E70" s="163">
        <f>J70+Q70+X70+AE70+AL70+AS70</f>
        <v>0</v>
      </c>
      <c r="F70" s="163">
        <f aca="true" t="shared" si="29" ref="F70:H71">K70+R70+Y70+AF70+AM70+AT70</f>
        <v>0</v>
      </c>
      <c r="G70" s="163">
        <f t="shared" si="29"/>
        <v>0</v>
      </c>
      <c r="H70" s="164">
        <f t="shared" si="29"/>
        <v>0</v>
      </c>
      <c r="I70" s="162">
        <f>SUM(I71:I71)</f>
        <v>0</v>
      </c>
      <c r="J70" s="162">
        <f>SUM(J71:J71)</f>
        <v>0</v>
      </c>
      <c r="K70" s="162">
        <f>SUM(K71:K71)</f>
        <v>0</v>
      </c>
      <c r="L70" s="162">
        <f>SUM(L71:L71)</f>
        <v>0</v>
      </c>
      <c r="M70" s="162">
        <f>SUM(M71:M71)</f>
        <v>0</v>
      </c>
      <c r="N70" s="162">
        <f>COUNTIF(N71:N71,"E")</f>
        <v>0</v>
      </c>
      <c r="O70" s="162">
        <f aca="true" t="shared" si="30" ref="O70:T70">SUM(O71:O71)</f>
        <v>0</v>
      </c>
      <c r="P70" s="162">
        <f t="shared" si="30"/>
        <v>0</v>
      </c>
      <c r="Q70" s="162">
        <f t="shared" si="30"/>
        <v>0</v>
      </c>
      <c r="R70" s="162">
        <f t="shared" si="30"/>
        <v>0</v>
      </c>
      <c r="S70" s="162">
        <f t="shared" si="30"/>
        <v>0</v>
      </c>
      <c r="T70" s="162">
        <f t="shared" si="30"/>
        <v>0</v>
      </c>
      <c r="U70" s="162">
        <f>COUNTIF(U71:U71,"E")</f>
        <v>0</v>
      </c>
      <c r="V70" s="162">
        <f aca="true" t="shared" si="31" ref="V70:AA70">SUM(V71:V71)</f>
        <v>0</v>
      </c>
      <c r="W70" s="162">
        <f t="shared" si="31"/>
        <v>30</v>
      </c>
      <c r="X70" s="162">
        <f t="shared" si="31"/>
        <v>0</v>
      </c>
      <c r="Y70" s="162">
        <f t="shared" si="31"/>
        <v>0</v>
      </c>
      <c r="Z70" s="162">
        <f t="shared" si="31"/>
        <v>0</v>
      </c>
      <c r="AA70" s="162">
        <f t="shared" si="31"/>
        <v>0</v>
      </c>
      <c r="AB70" s="162">
        <f>COUNTIF(AB71:AB71,"E")</f>
        <v>0</v>
      </c>
      <c r="AC70" s="162">
        <f aca="true" t="shared" si="32" ref="AC70:AH70">SUM(AC71:AC71)</f>
        <v>2</v>
      </c>
      <c r="AD70" s="162">
        <f t="shared" si="32"/>
        <v>30</v>
      </c>
      <c r="AE70" s="162">
        <f t="shared" si="32"/>
        <v>0</v>
      </c>
      <c r="AF70" s="162">
        <f t="shared" si="32"/>
        <v>0</v>
      </c>
      <c r="AG70" s="162">
        <f t="shared" si="32"/>
        <v>0</v>
      </c>
      <c r="AH70" s="162">
        <f t="shared" si="32"/>
        <v>0</v>
      </c>
      <c r="AI70" s="162">
        <f>COUNTIF(AI71:AI71,"E")</f>
        <v>0</v>
      </c>
      <c r="AJ70" s="162">
        <f aca="true" t="shared" si="33" ref="AJ70:AO70">SUM(AJ71:AJ71)</f>
        <v>2</v>
      </c>
      <c r="AK70" s="162">
        <f t="shared" si="33"/>
        <v>30</v>
      </c>
      <c r="AL70" s="162">
        <f t="shared" si="33"/>
        <v>0</v>
      </c>
      <c r="AM70" s="162">
        <f t="shared" si="33"/>
        <v>0</v>
      </c>
      <c r="AN70" s="162">
        <f t="shared" si="33"/>
        <v>0</v>
      </c>
      <c r="AO70" s="162">
        <f t="shared" si="33"/>
        <v>0</v>
      </c>
      <c r="AP70" s="162">
        <f>COUNTIF(AP71:AP71,"E")</f>
        <v>0</v>
      </c>
      <c r="AQ70" s="162">
        <f aca="true" t="shared" si="34" ref="AQ70:AV70">SUM(AQ71:AQ71)</f>
        <v>2</v>
      </c>
      <c r="AR70" s="162">
        <f t="shared" si="34"/>
        <v>0</v>
      </c>
      <c r="AS70" s="162">
        <f t="shared" si="34"/>
        <v>0</v>
      </c>
      <c r="AT70" s="162">
        <f t="shared" si="34"/>
        <v>0</v>
      </c>
      <c r="AU70" s="162">
        <f t="shared" si="34"/>
        <v>0</v>
      </c>
      <c r="AV70" s="162">
        <f t="shared" si="34"/>
        <v>0</v>
      </c>
      <c r="AW70" s="162">
        <f>COUNTIF(AW71:AW71,"E")</f>
        <v>0</v>
      </c>
      <c r="AX70" s="162">
        <f>SUM(AX71:AX71)</f>
        <v>0</v>
      </c>
    </row>
    <row r="71" spans="1:50" s="9" customFormat="1" ht="26.25" customHeight="1" thickBot="1">
      <c r="A71" s="414">
        <v>1</v>
      </c>
      <c r="B71" s="413" t="s">
        <v>212</v>
      </c>
      <c r="C71" s="430">
        <f>SUM(D71:H71)</f>
        <v>90</v>
      </c>
      <c r="D71" s="264">
        <f>I71+P71+W71+AD71+AK71+AR71</f>
        <v>90</v>
      </c>
      <c r="E71" s="113">
        <f>J71+Q71+X71+AE71+AL71+AS71</f>
        <v>0</v>
      </c>
      <c r="F71" s="113">
        <f t="shared" si="29"/>
        <v>0</v>
      </c>
      <c r="G71" s="113">
        <f t="shared" si="29"/>
        <v>0</v>
      </c>
      <c r="H71" s="265">
        <f t="shared" si="29"/>
        <v>0</v>
      </c>
      <c r="I71" s="73"/>
      <c r="J71" s="73"/>
      <c r="K71" s="73"/>
      <c r="L71" s="74"/>
      <c r="M71" s="74"/>
      <c r="N71" s="107"/>
      <c r="O71" s="72"/>
      <c r="P71" s="73"/>
      <c r="Q71" s="73"/>
      <c r="R71" s="73"/>
      <c r="S71" s="74"/>
      <c r="T71" s="74"/>
      <c r="U71" s="107"/>
      <c r="V71" s="72"/>
      <c r="W71" s="73">
        <v>30</v>
      </c>
      <c r="X71" s="73"/>
      <c r="Y71" s="73"/>
      <c r="Z71" s="74"/>
      <c r="AA71" s="74"/>
      <c r="AB71" s="107" t="s">
        <v>25</v>
      </c>
      <c r="AC71" s="72">
        <v>2</v>
      </c>
      <c r="AD71" s="73">
        <v>30</v>
      </c>
      <c r="AE71" s="73"/>
      <c r="AF71" s="73"/>
      <c r="AG71" s="74"/>
      <c r="AH71" s="74"/>
      <c r="AI71" s="107" t="s">
        <v>25</v>
      </c>
      <c r="AJ71" s="72">
        <v>2</v>
      </c>
      <c r="AK71" s="73">
        <v>30</v>
      </c>
      <c r="AL71" s="73"/>
      <c r="AM71" s="73"/>
      <c r="AN71" s="74"/>
      <c r="AO71" s="74"/>
      <c r="AP71" s="107" t="s">
        <v>25</v>
      </c>
      <c r="AQ71" s="72">
        <v>2</v>
      </c>
      <c r="AR71" s="73"/>
      <c r="AS71" s="73"/>
      <c r="AT71" s="73"/>
      <c r="AU71" s="74"/>
      <c r="AV71" s="74"/>
      <c r="AW71" s="107"/>
      <c r="AX71" s="72"/>
    </row>
    <row r="72" s="9" customFormat="1" ht="18.75"/>
    <row r="73" spans="1:50" s="9" customFormat="1" ht="24" thickBot="1">
      <c r="A73" s="192"/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77"/>
      <c r="Q73" s="77"/>
      <c r="R73" s="77"/>
      <c r="S73" s="77"/>
      <c r="T73" s="77"/>
      <c r="U73" s="77"/>
      <c r="V73" s="192"/>
      <c r="W73" s="77"/>
      <c r="X73" s="77"/>
      <c r="Y73" s="77"/>
      <c r="Z73" s="77"/>
      <c r="AA73" s="77"/>
      <c r="AB73" s="77"/>
      <c r="AC73" s="192"/>
      <c r="AD73" s="77"/>
      <c r="AE73" s="77"/>
      <c r="AF73" s="77"/>
      <c r="AG73" s="77"/>
      <c r="AH73" s="77"/>
      <c r="AI73" s="77"/>
      <c r="AJ73" s="192"/>
      <c r="AK73" s="77"/>
      <c r="AL73" s="77"/>
      <c r="AM73" s="77"/>
      <c r="AN73" s="100"/>
      <c r="AO73" s="77"/>
      <c r="AP73" s="77"/>
      <c r="AQ73" s="192"/>
      <c r="AR73" s="77"/>
      <c r="AS73" s="77"/>
      <c r="AT73" s="77"/>
      <c r="AU73" s="77"/>
      <c r="AV73" s="77"/>
      <c r="AW73" s="77"/>
      <c r="AX73" s="192"/>
    </row>
    <row r="74" spans="1:50" s="9" customFormat="1" ht="24" thickBot="1">
      <c r="A74" s="159" t="s">
        <v>68</v>
      </c>
      <c r="B74" s="235" t="s">
        <v>34</v>
      </c>
      <c r="C74" s="161">
        <f>SUM(D74:H74)</f>
        <v>480</v>
      </c>
      <c r="D74" s="282">
        <f aca="true" t="shared" si="35" ref="D74:H78">I74+P74+W74+AD74+AK74+AR74</f>
        <v>0</v>
      </c>
      <c r="E74" s="283">
        <f t="shared" si="35"/>
        <v>0</v>
      </c>
      <c r="F74" s="283">
        <f t="shared" si="35"/>
        <v>0</v>
      </c>
      <c r="G74" s="283">
        <f t="shared" si="35"/>
        <v>0</v>
      </c>
      <c r="H74" s="164">
        <f t="shared" si="35"/>
        <v>480</v>
      </c>
      <c r="I74" s="284">
        <f>SUM(I75:I78)</f>
        <v>0</v>
      </c>
      <c r="J74" s="284">
        <f>SUM(J75:J78)</f>
        <v>0</v>
      </c>
      <c r="K74" s="284">
        <f>SUM(K75:K78)</f>
        <v>0</v>
      </c>
      <c r="L74" s="284">
        <f>SUM(L75:L78)</f>
        <v>0</v>
      </c>
      <c r="M74" s="284">
        <f>SUM(M75:M78)</f>
        <v>0</v>
      </c>
      <c r="N74" s="165">
        <f>COUNTIF(N75:N78,"E")</f>
        <v>0</v>
      </c>
      <c r="O74" s="285">
        <f aca="true" t="shared" si="36" ref="O74:T74">SUM(O75:O78)</f>
        <v>0</v>
      </c>
      <c r="P74" s="284">
        <f t="shared" si="36"/>
        <v>0</v>
      </c>
      <c r="Q74" s="284">
        <f t="shared" si="36"/>
        <v>0</v>
      </c>
      <c r="R74" s="284">
        <f t="shared" si="36"/>
        <v>0</v>
      </c>
      <c r="S74" s="284">
        <f t="shared" si="36"/>
        <v>0</v>
      </c>
      <c r="T74" s="284">
        <f t="shared" si="36"/>
        <v>80</v>
      </c>
      <c r="U74" s="165">
        <f>COUNTIF(U75:U78,"E")</f>
        <v>0</v>
      </c>
      <c r="V74" s="285">
        <f aca="true" t="shared" si="37" ref="V74:AA74">SUM(V75:V78)</f>
        <v>3</v>
      </c>
      <c r="W74" s="284">
        <f t="shared" si="37"/>
        <v>0</v>
      </c>
      <c r="X74" s="284">
        <f t="shared" si="37"/>
        <v>0</v>
      </c>
      <c r="Y74" s="284">
        <f t="shared" si="37"/>
        <v>0</v>
      </c>
      <c r="Z74" s="284">
        <f t="shared" si="37"/>
        <v>0</v>
      </c>
      <c r="AA74" s="284">
        <f t="shared" si="37"/>
        <v>80</v>
      </c>
      <c r="AB74" s="165">
        <f>COUNTIF(AB75:AB78,"E")</f>
        <v>0</v>
      </c>
      <c r="AC74" s="285">
        <f>SUM(AC75:AC78)</f>
        <v>3</v>
      </c>
      <c r="AD74" s="284">
        <f>SUM(AD78:AD79)</f>
        <v>0</v>
      </c>
      <c r="AE74" s="284">
        <f>SUM(AE78:AE79)</f>
        <v>0</v>
      </c>
      <c r="AF74" s="284">
        <f>SUM(AF78:AF79)</f>
        <v>0</v>
      </c>
      <c r="AG74" s="284">
        <f>SUM(AG78:AG79)</f>
        <v>0</v>
      </c>
      <c r="AH74" s="284">
        <f>SUM(AH75:AH79)</f>
        <v>160</v>
      </c>
      <c r="AI74" s="284">
        <f>SUM(AI78:AI79)</f>
        <v>0</v>
      </c>
      <c r="AJ74" s="285">
        <f>SUM(AJ75:AJ78)</f>
        <v>5</v>
      </c>
      <c r="AK74" s="284">
        <f>SUM(AK78:AK79)</f>
        <v>0</v>
      </c>
      <c r="AL74" s="284">
        <f>SUM(AL78:AL79)</f>
        <v>0</v>
      </c>
      <c r="AM74" s="284">
        <f>SUM(AM78:AM79)</f>
        <v>0</v>
      </c>
      <c r="AN74" s="284">
        <f>SUM(AN78:AN79)</f>
        <v>0</v>
      </c>
      <c r="AO74" s="284">
        <f>SUM(AO75:AO79)</f>
        <v>80</v>
      </c>
      <c r="AP74" s="284">
        <f>SUM(AP78:AP79)</f>
        <v>0</v>
      </c>
      <c r="AQ74" s="285">
        <f>SUM(AQ75:AQ78)</f>
        <v>3</v>
      </c>
      <c r="AR74" s="284">
        <f>SUM(AR78:AR79)</f>
        <v>0</v>
      </c>
      <c r="AS74" s="284">
        <f>SUM(AS78:AS79)</f>
        <v>0</v>
      </c>
      <c r="AT74" s="284">
        <f>SUM(AT78:AT79)</f>
        <v>0</v>
      </c>
      <c r="AU74" s="284">
        <f>SUM(AU75:AU79)</f>
        <v>0</v>
      </c>
      <c r="AV74" s="284">
        <f>SUM(AV75:AV79)</f>
        <v>80</v>
      </c>
      <c r="AW74" s="284">
        <f>SUM(AW78:AW79)</f>
        <v>0</v>
      </c>
      <c r="AX74" s="286">
        <f>SUM(AX75:AX78)</f>
        <v>3</v>
      </c>
    </row>
    <row r="75" spans="1:50" s="9" customFormat="1" ht="23.25">
      <c r="A75" s="254">
        <v>1</v>
      </c>
      <c r="B75" s="167" t="s">
        <v>114</v>
      </c>
      <c r="C75" s="421">
        <f>SUM(D75:H75)</f>
        <v>80</v>
      </c>
      <c r="D75" s="169">
        <f t="shared" si="35"/>
        <v>0</v>
      </c>
      <c r="E75" s="170">
        <f t="shared" si="35"/>
        <v>0</v>
      </c>
      <c r="F75" s="170">
        <f t="shared" si="35"/>
        <v>0</v>
      </c>
      <c r="G75" s="170">
        <f t="shared" si="35"/>
        <v>0</v>
      </c>
      <c r="H75" s="171">
        <f t="shared" si="35"/>
        <v>80</v>
      </c>
      <c r="I75" s="73"/>
      <c r="J75" s="74"/>
      <c r="K75" s="74"/>
      <c r="L75" s="74"/>
      <c r="M75" s="74"/>
      <c r="N75" s="172"/>
      <c r="O75" s="72"/>
      <c r="P75" s="111"/>
      <c r="Q75" s="87"/>
      <c r="R75" s="87"/>
      <c r="S75" s="268"/>
      <c r="T75" s="87">
        <v>80</v>
      </c>
      <c r="U75" s="173" t="s">
        <v>25</v>
      </c>
      <c r="V75" s="72">
        <v>3</v>
      </c>
      <c r="W75" s="111"/>
      <c r="X75" s="87"/>
      <c r="Y75" s="87"/>
      <c r="Z75" s="87"/>
      <c r="AA75" s="87"/>
      <c r="AB75" s="173"/>
      <c r="AC75" s="72"/>
      <c r="AD75" s="111"/>
      <c r="AE75" s="87"/>
      <c r="AF75" s="87"/>
      <c r="AG75" s="87"/>
      <c r="AH75" s="87"/>
      <c r="AI75" s="173"/>
      <c r="AJ75" s="72"/>
      <c r="AK75" s="111"/>
      <c r="AL75" s="87"/>
      <c r="AM75" s="87"/>
      <c r="AN75" s="87"/>
      <c r="AO75" s="87"/>
      <c r="AP75" s="173"/>
      <c r="AQ75" s="72"/>
      <c r="AR75" s="111"/>
      <c r="AS75" s="87"/>
      <c r="AT75" s="87"/>
      <c r="AU75" s="87"/>
      <c r="AV75" s="87"/>
      <c r="AW75" s="173"/>
      <c r="AX75" s="71"/>
    </row>
    <row r="76" spans="1:50" s="9" customFormat="1" ht="23.25">
      <c r="A76" s="255">
        <v>2</v>
      </c>
      <c r="B76" s="175" t="s">
        <v>115</v>
      </c>
      <c r="C76" s="421">
        <f>SUM(D76:H76)</f>
        <v>80</v>
      </c>
      <c r="D76" s="169">
        <f t="shared" si="35"/>
        <v>0</v>
      </c>
      <c r="E76" s="170">
        <f t="shared" si="35"/>
        <v>0</v>
      </c>
      <c r="F76" s="170">
        <f t="shared" si="35"/>
        <v>0</v>
      </c>
      <c r="G76" s="170">
        <f t="shared" si="35"/>
        <v>0</v>
      </c>
      <c r="H76" s="171">
        <f t="shared" si="35"/>
        <v>80</v>
      </c>
      <c r="I76" s="55"/>
      <c r="J76" s="56"/>
      <c r="K76" s="56"/>
      <c r="L76" s="56"/>
      <c r="M76" s="56"/>
      <c r="N76" s="57"/>
      <c r="O76" s="54"/>
      <c r="P76" s="58"/>
      <c r="Q76" s="59"/>
      <c r="R76" s="59"/>
      <c r="S76" s="59"/>
      <c r="T76" s="59"/>
      <c r="U76" s="60"/>
      <c r="V76" s="54"/>
      <c r="W76" s="58"/>
      <c r="X76" s="59"/>
      <c r="Y76" s="59"/>
      <c r="Z76" s="267"/>
      <c r="AA76" s="59">
        <v>80</v>
      </c>
      <c r="AB76" s="60" t="s">
        <v>25</v>
      </c>
      <c r="AC76" s="54">
        <v>3</v>
      </c>
      <c r="AD76" s="58"/>
      <c r="AE76" s="59"/>
      <c r="AF76" s="59"/>
      <c r="AG76" s="59"/>
      <c r="AH76" s="59"/>
      <c r="AI76" s="60"/>
      <c r="AJ76" s="54"/>
      <c r="AK76" s="58"/>
      <c r="AL76" s="59"/>
      <c r="AM76" s="59"/>
      <c r="AN76" s="59"/>
      <c r="AO76" s="59"/>
      <c r="AP76" s="60"/>
      <c r="AQ76" s="54"/>
      <c r="AR76" s="58"/>
      <c r="AS76" s="59"/>
      <c r="AT76" s="59"/>
      <c r="AU76" s="59"/>
      <c r="AV76" s="59"/>
      <c r="AW76" s="60"/>
      <c r="AX76" s="53"/>
    </row>
    <row r="77" spans="1:50" s="9" customFormat="1" ht="23.25">
      <c r="A77" s="255">
        <v>3</v>
      </c>
      <c r="B77" s="175" t="s">
        <v>116</v>
      </c>
      <c r="C77" s="421">
        <f>SUM(D77:H77)</f>
        <v>240</v>
      </c>
      <c r="D77" s="169">
        <f t="shared" si="35"/>
        <v>0</v>
      </c>
      <c r="E77" s="170">
        <f t="shared" si="35"/>
        <v>0</v>
      </c>
      <c r="F77" s="170">
        <f t="shared" si="35"/>
        <v>0</v>
      </c>
      <c r="G77" s="170">
        <f t="shared" si="35"/>
        <v>0</v>
      </c>
      <c r="H77" s="171">
        <f t="shared" si="35"/>
        <v>240</v>
      </c>
      <c r="I77" s="55"/>
      <c r="J77" s="56"/>
      <c r="K77" s="56"/>
      <c r="L77" s="56"/>
      <c r="M77" s="56"/>
      <c r="N77" s="57"/>
      <c r="O77" s="54"/>
      <c r="P77" s="58"/>
      <c r="Q77" s="59"/>
      <c r="R77" s="59"/>
      <c r="S77" s="59"/>
      <c r="T77" s="59"/>
      <c r="U77" s="60"/>
      <c r="V77" s="54"/>
      <c r="W77" s="58"/>
      <c r="X77" s="59"/>
      <c r="Y77" s="59"/>
      <c r="Z77" s="59"/>
      <c r="AA77" s="59"/>
      <c r="AB77" s="60"/>
      <c r="AC77" s="54"/>
      <c r="AD77" s="58"/>
      <c r="AE77" s="59"/>
      <c r="AF77" s="59"/>
      <c r="AG77" s="267"/>
      <c r="AH77" s="59">
        <v>160</v>
      </c>
      <c r="AI77" s="60" t="s">
        <v>25</v>
      </c>
      <c r="AJ77" s="54">
        <v>5</v>
      </c>
      <c r="AK77" s="58"/>
      <c r="AL77" s="59"/>
      <c r="AM77" s="59"/>
      <c r="AN77" s="59"/>
      <c r="AO77" s="59"/>
      <c r="AP77" s="60"/>
      <c r="AQ77" s="54"/>
      <c r="AR77" s="58"/>
      <c r="AS77" s="59"/>
      <c r="AT77" s="59"/>
      <c r="AU77" s="267"/>
      <c r="AV77" s="59">
        <v>80</v>
      </c>
      <c r="AW77" s="60" t="s">
        <v>25</v>
      </c>
      <c r="AX77" s="53">
        <v>3</v>
      </c>
    </row>
    <row r="78" spans="1:50" s="9" customFormat="1" ht="24" thickBot="1">
      <c r="A78" s="257">
        <v>4</v>
      </c>
      <c r="B78" s="180" t="s">
        <v>117</v>
      </c>
      <c r="C78" s="430">
        <f>SUM(D78:H78)</f>
        <v>80</v>
      </c>
      <c r="D78" s="264">
        <f t="shared" si="35"/>
        <v>0</v>
      </c>
      <c r="E78" s="113">
        <f t="shared" si="35"/>
        <v>0</v>
      </c>
      <c r="F78" s="113"/>
      <c r="G78" s="113">
        <f t="shared" si="35"/>
        <v>0</v>
      </c>
      <c r="H78" s="265">
        <f t="shared" si="35"/>
        <v>80</v>
      </c>
      <c r="I78" s="184"/>
      <c r="J78" s="185"/>
      <c r="K78" s="185"/>
      <c r="L78" s="185"/>
      <c r="M78" s="185"/>
      <c r="N78" s="186"/>
      <c r="O78" s="187"/>
      <c r="P78" s="188"/>
      <c r="Q78" s="189"/>
      <c r="R78" s="189"/>
      <c r="S78" s="189"/>
      <c r="T78" s="189"/>
      <c r="U78" s="190"/>
      <c r="V78" s="187"/>
      <c r="W78" s="188"/>
      <c r="X78" s="189"/>
      <c r="Y78" s="189"/>
      <c r="Z78" s="189"/>
      <c r="AA78" s="189"/>
      <c r="AB78" s="190"/>
      <c r="AC78" s="187"/>
      <c r="AD78" s="188"/>
      <c r="AE78" s="189"/>
      <c r="AF78" s="189"/>
      <c r="AG78" s="189"/>
      <c r="AH78" s="189"/>
      <c r="AI78" s="190"/>
      <c r="AJ78" s="187"/>
      <c r="AK78" s="188"/>
      <c r="AL78" s="189"/>
      <c r="AM78" s="189"/>
      <c r="AN78" s="287"/>
      <c r="AO78" s="189">
        <v>80</v>
      </c>
      <c r="AP78" s="190" t="s">
        <v>25</v>
      </c>
      <c r="AQ78" s="187">
        <v>3</v>
      </c>
      <c r="AR78" s="188"/>
      <c r="AS78" s="188"/>
      <c r="AT78" s="188"/>
      <c r="AU78" s="188"/>
      <c r="AV78" s="188"/>
      <c r="AW78" s="188"/>
      <c r="AX78" s="191"/>
    </row>
    <row r="79" spans="1:50" s="9" customFormat="1" ht="20.2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</row>
    <row r="80" spans="1:50" s="9" customFormat="1" ht="23.25">
      <c r="A80" s="159" t="s">
        <v>101</v>
      </c>
      <c r="B80" s="397" t="s">
        <v>137</v>
      </c>
      <c r="C80" s="159">
        <f>D80+E80+F80+G80+H80</f>
        <v>0</v>
      </c>
      <c r="D80" s="159">
        <f>I80+P80+W80+AD80+AK80+AR80</f>
        <v>0</v>
      </c>
      <c r="E80" s="159">
        <f>J80+Q80+X80+AE80+AL80+AS80</f>
        <v>0</v>
      </c>
      <c r="F80" s="159">
        <f>K80+R80+Y80+AF80+AM80+AT80</f>
        <v>0</v>
      </c>
      <c r="G80" s="159">
        <f>L80+S80+Z80+AG80+AN80+AU80</f>
        <v>0</v>
      </c>
      <c r="H80" s="236">
        <f>M80+T80+AA80+AH80+AO80+AV80</f>
        <v>0</v>
      </c>
      <c r="I80" s="288">
        <v>0</v>
      </c>
      <c r="J80" s="289">
        <v>0</v>
      </c>
      <c r="K80" s="289">
        <v>0</v>
      </c>
      <c r="L80" s="289">
        <v>0</v>
      </c>
      <c r="M80" s="289">
        <v>0</v>
      </c>
      <c r="N80" s="290">
        <v>0</v>
      </c>
      <c r="O80" s="252">
        <v>0</v>
      </c>
      <c r="P80" s="291">
        <v>0</v>
      </c>
      <c r="Q80" s="289">
        <v>0</v>
      </c>
      <c r="R80" s="289">
        <v>0</v>
      </c>
      <c r="S80" s="289">
        <v>0</v>
      </c>
      <c r="T80" s="289">
        <v>0</v>
      </c>
      <c r="U80" s="290">
        <v>0</v>
      </c>
      <c r="V80" s="252">
        <v>0</v>
      </c>
      <c r="W80" s="291">
        <v>0</v>
      </c>
      <c r="X80" s="289">
        <v>0</v>
      </c>
      <c r="Y80" s="289">
        <v>0</v>
      </c>
      <c r="Z80" s="289">
        <v>0</v>
      </c>
      <c r="AA80" s="289">
        <v>0</v>
      </c>
      <c r="AB80" s="290">
        <v>0</v>
      </c>
      <c r="AC80" s="252">
        <v>0</v>
      </c>
      <c r="AD80" s="291">
        <v>0</v>
      </c>
      <c r="AE80" s="289">
        <v>0</v>
      </c>
      <c r="AF80" s="289">
        <v>0</v>
      </c>
      <c r="AG80" s="289">
        <v>0</v>
      </c>
      <c r="AH80" s="289">
        <v>0</v>
      </c>
      <c r="AI80" s="290">
        <v>0</v>
      </c>
      <c r="AJ80" s="292">
        <v>0</v>
      </c>
      <c r="AK80" s="291">
        <v>0</v>
      </c>
      <c r="AL80" s="289">
        <v>0</v>
      </c>
      <c r="AM80" s="289">
        <v>0</v>
      </c>
      <c r="AN80" s="289">
        <v>0</v>
      </c>
      <c r="AO80" s="289">
        <v>0</v>
      </c>
      <c r="AP80" s="290">
        <v>0</v>
      </c>
      <c r="AQ80" s="252">
        <v>2</v>
      </c>
      <c r="AR80" s="291">
        <v>0</v>
      </c>
      <c r="AS80" s="289">
        <v>0</v>
      </c>
      <c r="AT80" s="289">
        <v>0</v>
      </c>
      <c r="AU80" s="289">
        <v>0</v>
      </c>
      <c r="AV80" s="289">
        <v>0</v>
      </c>
      <c r="AW80" s="293">
        <v>0</v>
      </c>
      <c r="AX80" s="159">
        <v>8</v>
      </c>
    </row>
    <row r="81" spans="1:51" s="120" customFormat="1" ht="21" thickBot="1">
      <c r="A81" s="116"/>
      <c r="B81" s="114"/>
      <c r="C81" s="115"/>
      <c r="D81" s="115"/>
      <c r="E81" s="115"/>
      <c r="F81" s="115"/>
      <c r="G81" s="115"/>
      <c r="H81" s="115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9"/>
      <c r="AY81" s="9"/>
    </row>
    <row r="82" spans="1:63" s="106" customFormat="1" ht="33.75" customHeight="1" thickBot="1">
      <c r="A82" s="116"/>
      <c r="B82" s="118" t="s">
        <v>36</v>
      </c>
      <c r="C82" s="115"/>
      <c r="D82" s="115"/>
      <c r="E82" s="115"/>
      <c r="F82" s="115"/>
      <c r="G82" s="115"/>
      <c r="H82" s="262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472"/>
      <c r="X82" s="473"/>
      <c r="Y82" s="473"/>
      <c r="Z82" s="473"/>
      <c r="AA82" s="473"/>
      <c r="AB82" s="473"/>
      <c r="AC82" s="473"/>
      <c r="AD82" s="472"/>
      <c r="AE82" s="473"/>
      <c r="AF82" s="473"/>
      <c r="AG82" s="473"/>
      <c r="AH82" s="473"/>
      <c r="AI82" s="473"/>
      <c r="AJ82" s="473"/>
      <c r="AK82" s="472"/>
      <c r="AL82" s="473"/>
      <c r="AM82" s="473"/>
      <c r="AN82" s="473"/>
      <c r="AO82" s="473"/>
      <c r="AP82" s="473"/>
      <c r="AQ82" s="473"/>
      <c r="AR82" s="472"/>
      <c r="AS82" s="473"/>
      <c r="AT82" s="473"/>
      <c r="AU82" s="473"/>
      <c r="AV82" s="473"/>
      <c r="AW82" s="473"/>
      <c r="AX82" s="473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</row>
    <row r="83" spans="1:63" s="106" customFormat="1" ht="21" thickBot="1">
      <c r="A83" s="116"/>
      <c r="B83" s="123" t="s">
        <v>37</v>
      </c>
      <c r="C83" s="294">
        <f>C13+C24+C49+C74+C80+C36+C70</f>
        <v>2400</v>
      </c>
      <c r="D83" s="295">
        <f>SUM(D13,D24,D36,D49,D74,D70)</f>
        <v>825</v>
      </c>
      <c r="E83" s="295">
        <f>SUM(E13,E24,E36,E49,E74,E70)</f>
        <v>735</v>
      </c>
      <c r="F83" s="295">
        <f>SUM(F13,F24,F36,F49,F74,F70)</f>
        <v>75</v>
      </c>
      <c r="G83" s="295">
        <f>SUM(G13,G24,G36,G49,G74,G70)</f>
        <v>285</v>
      </c>
      <c r="H83" s="296">
        <f>SUM(H13,H24,H36,H49,H74,H70)</f>
        <v>480</v>
      </c>
      <c r="I83" s="121">
        <f aca="true" t="shared" si="38" ref="I83:N83">I13+I24+I49+I74+I80+I36+I70</f>
        <v>210</v>
      </c>
      <c r="J83" s="121">
        <f t="shared" si="38"/>
        <v>150</v>
      </c>
      <c r="K83" s="121">
        <f t="shared" si="38"/>
        <v>0</v>
      </c>
      <c r="L83" s="121">
        <f t="shared" si="38"/>
        <v>0</v>
      </c>
      <c r="M83" s="121">
        <f t="shared" si="38"/>
        <v>0</v>
      </c>
      <c r="N83" s="121">
        <f t="shared" si="38"/>
        <v>2</v>
      </c>
      <c r="O83" s="261">
        <f>O13+O24+O49++O74+O80+O36+O70</f>
        <v>30</v>
      </c>
      <c r="P83" s="121">
        <f aca="true" t="shared" si="39" ref="P83:U83">P13+P24+P49+P74+P80+P36+P70</f>
        <v>135</v>
      </c>
      <c r="Q83" s="121">
        <f t="shared" si="39"/>
        <v>225</v>
      </c>
      <c r="R83" s="121">
        <f t="shared" si="39"/>
        <v>0</v>
      </c>
      <c r="S83" s="121">
        <f t="shared" si="39"/>
        <v>0</v>
      </c>
      <c r="T83" s="121">
        <f t="shared" si="39"/>
        <v>80</v>
      </c>
      <c r="U83" s="121">
        <f t="shared" si="39"/>
        <v>3</v>
      </c>
      <c r="V83" s="261">
        <f>V13+V24+V49++V74+V80+V36+V70</f>
        <v>30</v>
      </c>
      <c r="W83" s="121">
        <f aca="true" t="shared" si="40" ref="W83:AB83">W13+W24+W49+W74+W80+W36+W70</f>
        <v>150</v>
      </c>
      <c r="X83" s="121">
        <f t="shared" si="40"/>
        <v>135</v>
      </c>
      <c r="Y83" s="121">
        <f t="shared" si="40"/>
        <v>0</v>
      </c>
      <c r="Z83" s="121">
        <f t="shared" si="40"/>
        <v>15</v>
      </c>
      <c r="AA83" s="121">
        <f t="shared" si="40"/>
        <v>80</v>
      </c>
      <c r="AB83" s="121">
        <f t="shared" si="40"/>
        <v>1</v>
      </c>
      <c r="AC83" s="261">
        <f>AC13+AC24+AC49++AC74+AC80+AC36+AC70</f>
        <v>30</v>
      </c>
      <c r="AD83" s="121">
        <f aca="true" t="shared" si="41" ref="AD83:AI83">AD13+AD24+AD49+AD74+AD80+AD36+AD70</f>
        <v>165</v>
      </c>
      <c r="AE83" s="121">
        <f t="shared" si="41"/>
        <v>105</v>
      </c>
      <c r="AF83" s="121">
        <f t="shared" si="41"/>
        <v>15</v>
      </c>
      <c r="AG83" s="121">
        <f t="shared" si="41"/>
        <v>90</v>
      </c>
      <c r="AH83" s="121">
        <f t="shared" si="41"/>
        <v>160</v>
      </c>
      <c r="AI83" s="121">
        <f t="shared" si="41"/>
        <v>3</v>
      </c>
      <c r="AJ83" s="261">
        <f>AJ13+AJ24+AJ49++AJ74+AJ80+AJ36+AJ70</f>
        <v>30</v>
      </c>
      <c r="AK83" s="121">
        <f aca="true" t="shared" si="42" ref="AK83:AP83">AK13+AK24+AK49+AK74+AK80+AK36+AK70</f>
        <v>120</v>
      </c>
      <c r="AL83" s="121">
        <f t="shared" si="42"/>
        <v>75</v>
      </c>
      <c r="AM83" s="121">
        <f t="shared" si="42"/>
        <v>30</v>
      </c>
      <c r="AN83" s="121">
        <f t="shared" si="42"/>
        <v>90</v>
      </c>
      <c r="AO83" s="121">
        <f t="shared" si="42"/>
        <v>80</v>
      </c>
      <c r="AP83" s="121">
        <f t="shared" si="42"/>
        <v>2</v>
      </c>
      <c r="AQ83" s="261">
        <f>AQ13+AQ24+AQ49++AQ74+AQ80+AQ36+AQ70</f>
        <v>30</v>
      </c>
      <c r="AR83" s="121">
        <f aca="true" t="shared" si="43" ref="AR83:AW83">AR13+AR24+AR49+AR74+AR80+AR36+AR70</f>
        <v>45</v>
      </c>
      <c r="AS83" s="121">
        <f t="shared" si="43"/>
        <v>45</v>
      </c>
      <c r="AT83" s="121">
        <f t="shared" si="43"/>
        <v>30</v>
      </c>
      <c r="AU83" s="121">
        <f t="shared" si="43"/>
        <v>90</v>
      </c>
      <c r="AV83" s="121">
        <f t="shared" si="43"/>
        <v>80</v>
      </c>
      <c r="AW83" s="121">
        <f t="shared" si="43"/>
        <v>1</v>
      </c>
      <c r="AX83" s="261">
        <f>AX13+AX24+AX49++AX74+AX80+AX36+AX70</f>
        <v>30</v>
      </c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</row>
    <row r="84" spans="1:63" s="106" customFormat="1" ht="22.5">
      <c r="A84" s="116"/>
      <c r="B84" s="123" t="s">
        <v>70</v>
      </c>
      <c r="C84" s="515">
        <f>C83</f>
        <v>2400</v>
      </c>
      <c r="D84" s="516"/>
      <c r="E84" s="516"/>
      <c r="F84" s="516"/>
      <c r="G84" s="516"/>
      <c r="H84" s="517"/>
      <c r="I84" s="468">
        <f>SUM(I83:M83)</f>
        <v>360</v>
      </c>
      <c r="J84" s="468"/>
      <c r="K84" s="468"/>
      <c r="L84" s="468"/>
      <c r="M84" s="468"/>
      <c r="N84" s="468"/>
      <c r="O84" s="469"/>
      <c r="P84" s="467">
        <f>SUM(P83:T83)</f>
        <v>440</v>
      </c>
      <c r="Q84" s="468"/>
      <c r="R84" s="468"/>
      <c r="S84" s="468"/>
      <c r="T84" s="468"/>
      <c r="U84" s="468"/>
      <c r="V84" s="469"/>
      <c r="W84" s="467">
        <f>SUM(W83:AA83)</f>
        <v>380</v>
      </c>
      <c r="X84" s="468"/>
      <c r="Y84" s="468"/>
      <c r="Z84" s="468"/>
      <c r="AA84" s="468"/>
      <c r="AB84" s="468"/>
      <c r="AC84" s="469"/>
      <c r="AD84" s="467">
        <f>SUM(AD83:AH83)</f>
        <v>535</v>
      </c>
      <c r="AE84" s="468"/>
      <c r="AF84" s="468"/>
      <c r="AG84" s="468"/>
      <c r="AH84" s="468"/>
      <c r="AI84" s="468"/>
      <c r="AJ84" s="469"/>
      <c r="AK84" s="467">
        <f>SUM(AK83:AO83)</f>
        <v>395</v>
      </c>
      <c r="AL84" s="468"/>
      <c r="AM84" s="468"/>
      <c r="AN84" s="468"/>
      <c r="AO84" s="468"/>
      <c r="AP84" s="468"/>
      <c r="AQ84" s="469"/>
      <c r="AR84" s="467">
        <f>SUM(AR83:AV83)</f>
        <v>290</v>
      </c>
      <c r="AS84" s="468"/>
      <c r="AT84" s="468"/>
      <c r="AU84" s="468"/>
      <c r="AV84" s="468"/>
      <c r="AW84" s="468"/>
      <c r="AX84" s="46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</row>
    <row r="85" spans="1:63" s="9" customFormat="1" ht="27.75" thickBot="1">
      <c r="A85" s="116"/>
      <c r="B85" s="124" t="s">
        <v>38</v>
      </c>
      <c r="C85" s="512">
        <f>C84-H83</f>
        <v>1920</v>
      </c>
      <c r="D85" s="513"/>
      <c r="E85" s="513"/>
      <c r="F85" s="513"/>
      <c r="G85" s="513"/>
      <c r="H85" s="514"/>
      <c r="I85" s="494">
        <f>SUM(I83:L83)</f>
        <v>360</v>
      </c>
      <c r="J85" s="494"/>
      <c r="K85" s="494"/>
      <c r="L85" s="494"/>
      <c r="M85" s="494"/>
      <c r="N85" s="494"/>
      <c r="O85" s="495"/>
      <c r="P85" s="493">
        <f>SUM(P83:S83)</f>
        <v>360</v>
      </c>
      <c r="Q85" s="494"/>
      <c r="R85" s="494"/>
      <c r="S85" s="494"/>
      <c r="T85" s="494"/>
      <c r="U85" s="494"/>
      <c r="V85" s="495"/>
      <c r="W85" s="493">
        <f>SUM(W83:Z83)</f>
        <v>300</v>
      </c>
      <c r="X85" s="494"/>
      <c r="Y85" s="494"/>
      <c r="Z85" s="494"/>
      <c r="AA85" s="494"/>
      <c r="AB85" s="494"/>
      <c r="AC85" s="495"/>
      <c r="AD85" s="493">
        <f>SUM(AD83:AG83)</f>
        <v>375</v>
      </c>
      <c r="AE85" s="494"/>
      <c r="AF85" s="494"/>
      <c r="AG85" s="494"/>
      <c r="AH85" s="494"/>
      <c r="AI85" s="494"/>
      <c r="AJ85" s="495"/>
      <c r="AK85" s="493">
        <f>SUM(AK83:AN83)</f>
        <v>315</v>
      </c>
      <c r="AL85" s="494"/>
      <c r="AM85" s="494"/>
      <c r="AN85" s="494"/>
      <c r="AO85" s="494"/>
      <c r="AP85" s="494"/>
      <c r="AQ85" s="495"/>
      <c r="AR85" s="493">
        <f>SUM(AR83:AU83)</f>
        <v>210</v>
      </c>
      <c r="AS85" s="494"/>
      <c r="AT85" s="494"/>
      <c r="AU85" s="494"/>
      <c r="AV85" s="494"/>
      <c r="AW85" s="494"/>
      <c r="AX85" s="495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</row>
    <row r="86" spans="1:63" s="9" customFormat="1" ht="18.75">
      <c r="A86" s="385"/>
      <c r="B86" s="385"/>
      <c r="C86" s="385"/>
      <c r="D86" s="385"/>
      <c r="E86" s="385"/>
      <c r="F86" s="385"/>
      <c r="G86" s="385"/>
      <c r="H86" s="385"/>
      <c r="I86" s="385"/>
      <c r="J86" s="385"/>
      <c r="K86" s="385"/>
      <c r="L86" s="385"/>
      <c r="M86" s="385"/>
      <c r="N86" s="385"/>
      <c r="O86" s="385"/>
      <c r="P86" s="385"/>
      <c r="Q86" s="385"/>
      <c r="R86" s="385"/>
      <c r="S86" s="385"/>
      <c r="T86" s="385"/>
      <c r="U86" s="385"/>
      <c r="V86" s="385"/>
      <c r="W86" s="385"/>
      <c r="X86" s="385"/>
      <c r="Y86" s="385"/>
      <c r="Z86" s="385"/>
      <c r="AA86" s="385"/>
      <c r="AB86" s="385"/>
      <c r="AC86" s="385"/>
      <c r="AD86" s="385"/>
      <c r="AE86" s="385"/>
      <c r="AF86" s="385"/>
      <c r="AG86" s="385"/>
      <c r="AH86" s="385"/>
      <c r="AI86" s="385"/>
      <c r="AJ86" s="385"/>
      <c r="AK86" s="385"/>
      <c r="AL86" s="385"/>
      <c r="AM86" s="385"/>
      <c r="AN86" s="385"/>
      <c r="AO86" s="385"/>
      <c r="AP86" s="385"/>
      <c r="AQ86" s="385"/>
      <c r="AR86" s="385"/>
      <c r="AS86" s="385"/>
      <c r="AT86" s="385"/>
      <c r="AU86" s="29"/>
      <c r="AV86" s="385"/>
      <c r="AW86" s="385"/>
      <c r="AX86" s="385"/>
      <c r="AY86" s="385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</row>
    <row r="87" spans="1:51" s="29" customFormat="1" ht="20.25">
      <c r="A87" s="116"/>
      <c r="B87" s="125" t="s">
        <v>39</v>
      </c>
      <c r="AR87" s="126"/>
      <c r="AS87" s="128"/>
      <c r="AT87" s="128"/>
      <c r="AV87" s="9"/>
      <c r="AW87" s="9"/>
      <c r="AX87" s="9"/>
      <c r="AY87" s="9"/>
    </row>
    <row r="88" spans="1:51" s="29" customFormat="1" ht="22.5">
      <c r="A88" s="116"/>
      <c r="B88" s="131" t="s">
        <v>40</v>
      </c>
      <c r="C88" s="192"/>
      <c r="D88" s="132"/>
      <c r="E88" s="132"/>
      <c r="F88" s="132"/>
      <c r="G88" s="132"/>
      <c r="H88" s="132"/>
      <c r="AY88" s="9"/>
    </row>
    <row r="89" spans="1:51" s="29" customFormat="1" ht="20.25">
      <c r="A89" s="116"/>
      <c r="B89" s="131" t="s">
        <v>41</v>
      </c>
      <c r="C89" s="132"/>
      <c r="D89" s="132"/>
      <c r="E89" s="132"/>
      <c r="F89" s="132"/>
      <c r="G89" s="132"/>
      <c r="H89" s="132"/>
      <c r="AY89" s="9"/>
    </row>
    <row r="90" spans="1:51" s="29" customFormat="1" ht="20.25">
      <c r="A90" s="116"/>
      <c r="B90" s="9" t="s">
        <v>42</v>
      </c>
      <c r="C90" s="132"/>
      <c r="D90" s="132"/>
      <c r="E90" s="132"/>
      <c r="F90" s="132"/>
      <c r="G90" s="132"/>
      <c r="H90" s="132"/>
      <c r="AJ90" s="35"/>
      <c r="AK90" s="35"/>
      <c r="AL90" s="35"/>
      <c r="AM90" s="35"/>
      <c r="AN90" s="35"/>
      <c r="AO90" s="35"/>
      <c r="AP90" s="35"/>
      <c r="AY90" s="9"/>
    </row>
    <row r="91" spans="1:51" s="29" customFormat="1" ht="20.25">
      <c r="A91" s="116"/>
      <c r="B91" s="131" t="s">
        <v>69</v>
      </c>
      <c r="C91" s="132"/>
      <c r="D91" s="132"/>
      <c r="E91" s="132"/>
      <c r="F91" s="132"/>
      <c r="G91" s="132"/>
      <c r="H91" s="132"/>
      <c r="AI91" s="134"/>
      <c r="AJ91" s="133"/>
      <c r="AK91" s="476" t="s">
        <v>43</v>
      </c>
      <c r="AL91" s="476"/>
      <c r="AM91" s="476"/>
      <c r="AN91" s="476"/>
      <c r="AO91" s="476"/>
      <c r="AP91" s="133"/>
      <c r="AQ91" s="133"/>
      <c r="AR91" s="134"/>
      <c r="AY91" s="9"/>
    </row>
    <row r="92" spans="1:51" s="29" customFormat="1" ht="20.25">
      <c r="A92" s="116"/>
      <c r="B92" s="9" t="s">
        <v>44</v>
      </c>
      <c r="C92" s="132"/>
      <c r="D92" s="132"/>
      <c r="E92" s="132"/>
      <c r="F92" s="132"/>
      <c r="G92" s="132"/>
      <c r="H92" s="132"/>
      <c r="AI92" s="134"/>
      <c r="AJ92" s="133"/>
      <c r="AK92" s="133"/>
      <c r="AL92" s="133"/>
      <c r="AM92" s="133"/>
      <c r="AN92" s="133"/>
      <c r="AO92" s="133"/>
      <c r="AP92" s="133"/>
      <c r="AQ92" s="133"/>
      <c r="AR92" s="134"/>
      <c r="AY92" s="9"/>
    </row>
    <row r="93" spans="1:51" s="29" customFormat="1" ht="18.75">
      <c r="A93" s="130"/>
      <c r="B93" s="309"/>
      <c r="C93" s="132"/>
      <c r="D93" s="132"/>
      <c r="E93" s="132"/>
      <c r="F93" s="132"/>
      <c r="G93" s="132"/>
      <c r="H93" s="132"/>
      <c r="AY93" s="9"/>
    </row>
    <row r="94" spans="1:50" s="9" customFormat="1" ht="23.25">
      <c r="A94" s="67"/>
      <c r="B94" s="359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  <c r="AN94" s="192"/>
      <c r="AO94" s="192"/>
      <c r="AP94" s="192"/>
      <c r="AQ94" s="192"/>
      <c r="AR94" s="192"/>
      <c r="AS94" s="192"/>
      <c r="AT94" s="192"/>
      <c r="AU94" s="192"/>
      <c r="AV94" s="192"/>
      <c r="AW94" s="192"/>
      <c r="AX94" s="192"/>
    </row>
    <row r="96" spans="2:51" ht="22.5">
      <c r="B96" s="141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  <c r="AG96" s="192"/>
      <c r="AH96" s="192"/>
      <c r="AI96" s="192"/>
      <c r="AJ96" s="192"/>
      <c r="AK96" s="192"/>
      <c r="AL96" s="192"/>
      <c r="AM96" s="192"/>
      <c r="AN96" s="192"/>
      <c r="AO96" s="192"/>
      <c r="AP96" s="192"/>
      <c r="AQ96" s="192"/>
      <c r="AR96" s="192"/>
      <c r="AS96" s="192"/>
      <c r="AT96" s="192"/>
      <c r="AU96" s="192"/>
      <c r="AV96" s="192"/>
      <c r="AW96" s="192"/>
      <c r="AX96" s="192"/>
      <c r="AY96" s="9"/>
    </row>
    <row r="97" spans="2:51" ht="22.5">
      <c r="B97" s="141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/>
      <c r="AA97" s="192"/>
      <c r="AB97" s="192"/>
      <c r="AC97" s="192"/>
      <c r="AD97" s="192"/>
      <c r="AE97" s="192"/>
      <c r="AF97" s="192"/>
      <c r="AG97" s="192"/>
      <c r="AH97" s="192"/>
      <c r="AI97" s="192"/>
      <c r="AJ97" s="192"/>
      <c r="AK97" s="192"/>
      <c r="AL97" s="192"/>
      <c r="AM97" s="192"/>
      <c r="AN97" s="192"/>
      <c r="AO97" s="192"/>
      <c r="AP97" s="192"/>
      <c r="AQ97" s="192"/>
      <c r="AR97" s="192"/>
      <c r="AS97" s="192"/>
      <c r="AT97" s="192"/>
      <c r="AU97" s="192"/>
      <c r="AV97" s="192"/>
      <c r="AW97" s="192"/>
      <c r="AX97" s="192"/>
      <c r="AY97" s="9"/>
    </row>
    <row r="98" spans="2:51" ht="18.75">
      <c r="B98" s="141"/>
      <c r="C98" s="132"/>
      <c r="D98" s="132"/>
      <c r="E98" s="132"/>
      <c r="F98" s="132"/>
      <c r="G98" s="132"/>
      <c r="H98" s="132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9"/>
    </row>
    <row r="99" spans="2:51" ht="22.5">
      <c r="B99" s="141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  <c r="AR99" s="192"/>
      <c r="AS99" s="192"/>
      <c r="AT99" s="192"/>
      <c r="AU99" s="192"/>
      <c r="AV99" s="192"/>
      <c r="AW99" s="192"/>
      <c r="AX99" s="192"/>
      <c r="AY99" s="9"/>
    </row>
    <row r="100" spans="2:51" ht="22.5">
      <c r="B100" s="141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  <c r="AR100" s="192"/>
      <c r="AS100" s="192"/>
      <c r="AT100" s="192"/>
      <c r="AU100" s="192"/>
      <c r="AV100" s="192"/>
      <c r="AW100" s="192"/>
      <c r="AX100" s="192"/>
      <c r="AY100" s="9"/>
    </row>
    <row r="101" spans="2:51" ht="18.75">
      <c r="B101" s="141"/>
      <c r="C101" s="132"/>
      <c r="D101" s="132"/>
      <c r="E101" s="132"/>
      <c r="F101" s="132"/>
      <c r="G101" s="132"/>
      <c r="H101" s="132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9"/>
    </row>
    <row r="102" spans="2:51" ht="22.5">
      <c r="B102" s="141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  <c r="AR102" s="192"/>
      <c r="AS102" s="192"/>
      <c r="AT102" s="192"/>
      <c r="AU102" s="192"/>
      <c r="AV102" s="192"/>
      <c r="AW102" s="192"/>
      <c r="AX102" s="192"/>
      <c r="AY102" s="9"/>
    </row>
    <row r="103" spans="2:15" ht="12">
      <c r="B103" s="141"/>
      <c r="I103" s="29"/>
      <c r="J103" s="29"/>
      <c r="K103" s="29"/>
      <c r="L103" s="29"/>
      <c r="M103" s="29"/>
      <c r="N103" s="29"/>
      <c r="O103" s="29"/>
    </row>
    <row r="104" spans="9:15" ht="12">
      <c r="I104" s="29"/>
      <c r="J104" s="29"/>
      <c r="K104" s="29"/>
      <c r="L104" s="29"/>
      <c r="M104" s="29"/>
      <c r="N104" s="29"/>
      <c r="O104" s="29"/>
    </row>
    <row r="105" spans="9:15" ht="12">
      <c r="I105" s="29"/>
      <c r="J105" s="29"/>
      <c r="K105" s="29"/>
      <c r="L105" s="29"/>
      <c r="M105" s="29"/>
      <c r="N105" s="29"/>
      <c r="O105" s="29"/>
    </row>
    <row r="106" spans="9:15" ht="12">
      <c r="I106" s="29"/>
      <c r="J106" s="29"/>
      <c r="K106" s="29"/>
      <c r="L106" s="29"/>
      <c r="M106" s="29"/>
      <c r="N106" s="29"/>
      <c r="O106" s="29"/>
    </row>
    <row r="107" spans="9:15" ht="12">
      <c r="I107" s="29"/>
      <c r="J107" s="29"/>
      <c r="K107" s="29"/>
      <c r="L107" s="29"/>
      <c r="M107" s="29"/>
      <c r="N107" s="29"/>
      <c r="O107" s="29"/>
    </row>
    <row r="108" spans="9:15" ht="12">
      <c r="I108" s="29"/>
      <c r="J108" s="29"/>
      <c r="K108" s="29"/>
      <c r="L108" s="29"/>
      <c r="M108" s="29"/>
      <c r="N108" s="29"/>
      <c r="O108" s="29"/>
    </row>
    <row r="109" spans="9:15" ht="12">
      <c r="I109" s="29"/>
      <c r="J109" s="29"/>
      <c r="K109" s="29"/>
      <c r="L109" s="29"/>
      <c r="M109" s="29"/>
      <c r="N109" s="29"/>
      <c r="O109" s="29"/>
    </row>
    <row r="110" spans="9:15" ht="12">
      <c r="I110" s="29"/>
      <c r="J110" s="29"/>
      <c r="K110" s="29"/>
      <c r="L110" s="29"/>
      <c r="M110" s="29"/>
      <c r="N110" s="29"/>
      <c r="O110" s="29"/>
    </row>
    <row r="111" spans="9:15" ht="12">
      <c r="I111" s="29"/>
      <c r="J111" s="29"/>
      <c r="K111" s="29"/>
      <c r="L111" s="29"/>
      <c r="M111" s="29"/>
      <c r="N111" s="29"/>
      <c r="O111" s="29"/>
    </row>
    <row r="112" spans="9:15" ht="12">
      <c r="I112" s="29"/>
      <c r="J112" s="29"/>
      <c r="K112" s="29"/>
      <c r="L112" s="29"/>
      <c r="M112" s="29"/>
      <c r="N112" s="29"/>
      <c r="O112" s="29"/>
    </row>
    <row r="113" spans="9:15" ht="12">
      <c r="I113" s="29"/>
      <c r="J113" s="29"/>
      <c r="K113" s="29"/>
      <c r="L113" s="29"/>
      <c r="M113" s="29"/>
      <c r="N113" s="29"/>
      <c r="O113" s="29"/>
    </row>
    <row r="114" spans="9:15" ht="12">
      <c r="I114" s="29"/>
      <c r="J114" s="29"/>
      <c r="K114" s="29"/>
      <c r="L114" s="29"/>
      <c r="M114" s="29"/>
      <c r="N114" s="29"/>
      <c r="O114" s="29"/>
    </row>
    <row r="115" spans="9:15" ht="12">
      <c r="I115" s="29"/>
      <c r="J115" s="29"/>
      <c r="K115" s="29"/>
      <c r="L115" s="29"/>
      <c r="M115" s="29"/>
      <c r="N115" s="29"/>
      <c r="O115" s="29"/>
    </row>
    <row r="116" spans="9:15" ht="12">
      <c r="I116" s="29"/>
      <c r="J116" s="29"/>
      <c r="K116" s="29"/>
      <c r="L116" s="29"/>
      <c r="M116" s="29"/>
      <c r="N116" s="29"/>
      <c r="O116" s="29"/>
    </row>
    <row r="117" spans="9:15" ht="12">
      <c r="I117" s="29"/>
      <c r="J117" s="29"/>
      <c r="K117" s="29"/>
      <c r="L117" s="29"/>
      <c r="M117" s="29"/>
      <c r="N117" s="29"/>
      <c r="O117" s="29"/>
    </row>
    <row r="118" spans="9:15" ht="12">
      <c r="I118" s="29"/>
      <c r="J118" s="29"/>
      <c r="K118" s="29"/>
      <c r="L118" s="29"/>
      <c r="M118" s="29"/>
      <c r="N118" s="29"/>
      <c r="O118" s="29"/>
    </row>
    <row r="119" spans="9:15" ht="12">
      <c r="I119" s="29"/>
      <c r="J119" s="29"/>
      <c r="K119" s="29"/>
      <c r="L119" s="29"/>
      <c r="M119" s="29"/>
      <c r="N119" s="29"/>
      <c r="O119" s="29"/>
    </row>
    <row r="120" spans="9:15" ht="12">
      <c r="I120" s="29"/>
      <c r="J120" s="29"/>
      <c r="K120" s="29"/>
      <c r="L120" s="29"/>
      <c r="M120" s="29"/>
      <c r="N120" s="29"/>
      <c r="O120" s="29"/>
    </row>
    <row r="121" spans="9:15" ht="12">
      <c r="I121" s="29"/>
      <c r="J121" s="29"/>
      <c r="K121" s="29"/>
      <c r="L121" s="29"/>
      <c r="M121" s="29"/>
      <c r="N121" s="29"/>
      <c r="O121" s="29"/>
    </row>
    <row r="122" spans="9:15" ht="12">
      <c r="I122" s="29"/>
      <c r="J122" s="29"/>
      <c r="K122" s="29"/>
      <c r="L122" s="29"/>
      <c r="M122" s="29"/>
      <c r="N122" s="29"/>
      <c r="O122" s="29"/>
    </row>
    <row r="123" spans="9:15" ht="12">
      <c r="I123" s="29"/>
      <c r="J123" s="29"/>
      <c r="K123" s="29"/>
      <c r="L123" s="29"/>
      <c r="M123" s="29"/>
      <c r="N123" s="29"/>
      <c r="O123" s="29"/>
    </row>
    <row r="124" spans="9:15" ht="12">
      <c r="I124" s="29"/>
      <c r="J124" s="29"/>
      <c r="K124" s="29"/>
      <c r="L124" s="29"/>
      <c r="M124" s="29"/>
      <c r="N124" s="29"/>
      <c r="O124" s="29"/>
    </row>
    <row r="125" spans="9:15" ht="12">
      <c r="I125" s="29"/>
      <c r="J125" s="29"/>
      <c r="K125" s="29"/>
      <c r="L125" s="29"/>
      <c r="M125" s="29"/>
      <c r="N125" s="29"/>
      <c r="O125" s="29"/>
    </row>
    <row r="126" spans="9:15" ht="12">
      <c r="I126" s="29"/>
      <c r="J126" s="29"/>
      <c r="K126" s="29"/>
      <c r="L126" s="29"/>
      <c r="M126" s="29"/>
      <c r="N126" s="29"/>
      <c r="O126" s="29"/>
    </row>
    <row r="127" spans="9:15" ht="12">
      <c r="I127" s="29"/>
      <c r="J127" s="29"/>
      <c r="K127" s="29"/>
      <c r="L127" s="29"/>
      <c r="M127" s="29"/>
      <c r="N127" s="29"/>
      <c r="O127" s="29"/>
    </row>
    <row r="128" spans="9:15" ht="12">
      <c r="I128" s="29"/>
      <c r="J128" s="29"/>
      <c r="K128" s="29"/>
      <c r="L128" s="29"/>
      <c r="M128" s="29"/>
      <c r="N128" s="29"/>
      <c r="O128" s="29"/>
    </row>
    <row r="129" spans="9:15" ht="12">
      <c r="I129" s="29"/>
      <c r="J129" s="29"/>
      <c r="K129" s="29"/>
      <c r="L129" s="29"/>
      <c r="M129" s="29"/>
      <c r="N129" s="29"/>
      <c r="O129" s="29"/>
    </row>
    <row r="130" spans="9:15" ht="12">
      <c r="I130" s="29"/>
      <c r="J130" s="29"/>
      <c r="K130" s="29"/>
      <c r="L130" s="29"/>
      <c r="M130" s="29"/>
      <c r="N130" s="29"/>
      <c r="O130" s="29"/>
    </row>
    <row r="131" spans="9:15" ht="12">
      <c r="I131" s="29"/>
      <c r="J131" s="29"/>
      <c r="K131" s="29"/>
      <c r="L131" s="29"/>
      <c r="M131" s="29"/>
      <c r="N131" s="29"/>
      <c r="O131" s="29"/>
    </row>
    <row r="132" spans="9:15" ht="12">
      <c r="I132" s="29"/>
      <c r="J132" s="29"/>
      <c r="K132" s="29"/>
      <c r="L132" s="29"/>
      <c r="M132" s="29"/>
      <c r="N132" s="29"/>
      <c r="O132" s="29"/>
    </row>
    <row r="133" spans="9:15" ht="12">
      <c r="I133" s="29"/>
      <c r="J133" s="29"/>
      <c r="K133" s="29"/>
      <c r="L133" s="29"/>
      <c r="M133" s="29"/>
      <c r="N133" s="29"/>
      <c r="O133" s="29"/>
    </row>
    <row r="134" spans="9:15" ht="12">
      <c r="I134" s="29"/>
      <c r="J134" s="29"/>
      <c r="K134" s="29"/>
      <c r="L134" s="29"/>
      <c r="M134" s="29"/>
      <c r="N134" s="29"/>
      <c r="O134" s="29"/>
    </row>
    <row r="135" spans="9:15" ht="12">
      <c r="I135" s="29"/>
      <c r="J135" s="29"/>
      <c r="K135" s="29"/>
      <c r="L135" s="29"/>
      <c r="M135" s="29"/>
      <c r="N135" s="29"/>
      <c r="O135" s="29"/>
    </row>
    <row r="136" spans="9:15" ht="12">
      <c r="I136" s="29"/>
      <c r="J136" s="29"/>
      <c r="K136" s="29"/>
      <c r="L136" s="29"/>
      <c r="M136" s="29"/>
      <c r="N136" s="29"/>
      <c r="O136" s="29"/>
    </row>
    <row r="137" spans="9:15" ht="12">
      <c r="I137" s="29"/>
      <c r="J137" s="29"/>
      <c r="K137" s="29"/>
      <c r="L137" s="29"/>
      <c r="M137" s="29"/>
      <c r="N137" s="29"/>
      <c r="O137" s="29"/>
    </row>
    <row r="138" spans="9:15" ht="12">
      <c r="I138" s="29"/>
      <c r="J138" s="29"/>
      <c r="K138" s="29"/>
      <c r="L138" s="29"/>
      <c r="M138" s="29"/>
      <c r="N138" s="29"/>
      <c r="O138" s="29"/>
    </row>
    <row r="139" spans="9:15" ht="12">
      <c r="I139" s="29"/>
      <c r="J139" s="29"/>
      <c r="K139" s="29"/>
      <c r="L139" s="29"/>
      <c r="M139" s="29"/>
      <c r="N139" s="29"/>
      <c r="O139" s="29"/>
    </row>
    <row r="140" spans="9:15" ht="12">
      <c r="I140" s="29"/>
      <c r="J140" s="29"/>
      <c r="K140" s="29"/>
      <c r="L140" s="29"/>
      <c r="M140" s="29"/>
      <c r="N140" s="29"/>
      <c r="O140" s="29"/>
    </row>
    <row r="141" spans="9:15" ht="12">
      <c r="I141" s="29"/>
      <c r="J141" s="29"/>
      <c r="K141" s="29"/>
      <c r="L141" s="29"/>
      <c r="M141" s="29"/>
      <c r="N141" s="29"/>
      <c r="O141" s="29"/>
    </row>
    <row r="142" spans="9:15" ht="12">
      <c r="I142" s="29"/>
      <c r="J142" s="29"/>
      <c r="K142" s="29"/>
      <c r="L142" s="29"/>
      <c r="M142" s="29"/>
      <c r="N142" s="29"/>
      <c r="O142" s="29"/>
    </row>
    <row r="143" spans="9:15" ht="12">
      <c r="I143" s="29"/>
      <c r="J143" s="29"/>
      <c r="K143" s="29"/>
      <c r="L143" s="29"/>
      <c r="M143" s="29"/>
      <c r="N143" s="29"/>
      <c r="O143" s="29"/>
    </row>
    <row r="144" spans="9:15" ht="12">
      <c r="I144" s="29"/>
      <c r="J144" s="29"/>
      <c r="K144" s="29"/>
      <c r="L144" s="29"/>
      <c r="M144" s="29"/>
      <c r="N144" s="29"/>
      <c r="O144" s="29"/>
    </row>
    <row r="145" spans="9:15" ht="12">
      <c r="I145" s="29"/>
      <c r="J145" s="29"/>
      <c r="K145" s="29"/>
      <c r="L145" s="29"/>
      <c r="M145" s="29"/>
      <c r="N145" s="29"/>
      <c r="O145" s="29"/>
    </row>
    <row r="146" spans="9:15" ht="12">
      <c r="I146" s="29"/>
      <c r="J146" s="29"/>
      <c r="K146" s="29"/>
      <c r="L146" s="29"/>
      <c r="M146" s="29"/>
      <c r="N146" s="29"/>
      <c r="O146" s="29"/>
    </row>
    <row r="147" spans="9:15" ht="12">
      <c r="I147" s="29"/>
      <c r="J147" s="29"/>
      <c r="K147" s="29"/>
      <c r="L147" s="29"/>
      <c r="M147" s="29"/>
      <c r="N147" s="29"/>
      <c r="O147" s="29"/>
    </row>
    <row r="148" spans="9:15" ht="12">
      <c r="I148" s="29"/>
      <c r="J148" s="29"/>
      <c r="K148" s="29"/>
      <c r="L148" s="29"/>
      <c r="M148" s="29"/>
      <c r="N148" s="29"/>
      <c r="O148" s="29"/>
    </row>
    <row r="149" spans="9:15" ht="12">
      <c r="I149" s="29"/>
      <c r="J149" s="29"/>
      <c r="K149" s="29"/>
      <c r="L149" s="29"/>
      <c r="M149" s="29"/>
      <c r="N149" s="29"/>
      <c r="O149" s="29"/>
    </row>
    <row r="150" spans="9:15" ht="12">
      <c r="I150" s="29"/>
      <c r="J150" s="29"/>
      <c r="K150" s="29"/>
      <c r="L150" s="29"/>
      <c r="M150" s="29"/>
      <c r="N150" s="29"/>
      <c r="O150" s="29"/>
    </row>
    <row r="151" spans="9:15" ht="12">
      <c r="I151" s="29"/>
      <c r="J151" s="29"/>
      <c r="K151" s="29"/>
      <c r="L151" s="29"/>
      <c r="M151" s="29"/>
      <c r="N151" s="29"/>
      <c r="O151" s="29"/>
    </row>
    <row r="152" spans="9:15" ht="12">
      <c r="I152" s="29"/>
      <c r="J152" s="29"/>
      <c r="K152" s="29"/>
      <c r="L152" s="29"/>
      <c r="M152" s="29"/>
      <c r="N152" s="29"/>
      <c r="O152" s="29"/>
    </row>
    <row r="153" spans="9:15" ht="12">
      <c r="I153" s="29"/>
      <c r="J153" s="29"/>
      <c r="K153" s="29"/>
      <c r="L153" s="29"/>
      <c r="M153" s="29"/>
      <c r="N153" s="29"/>
      <c r="O153" s="29"/>
    </row>
    <row r="154" spans="9:15" ht="12">
      <c r="I154" s="29"/>
      <c r="J154" s="29"/>
      <c r="K154" s="29"/>
      <c r="L154" s="29"/>
      <c r="M154" s="29"/>
      <c r="N154" s="29"/>
      <c r="O154" s="29"/>
    </row>
    <row r="155" spans="9:15" ht="12">
      <c r="I155" s="29"/>
      <c r="J155" s="29"/>
      <c r="K155" s="29"/>
      <c r="L155" s="29"/>
      <c r="M155" s="29"/>
      <c r="N155" s="29"/>
      <c r="O155" s="29"/>
    </row>
    <row r="156" spans="9:15" ht="12">
      <c r="I156" s="29"/>
      <c r="J156" s="29"/>
      <c r="K156" s="29"/>
      <c r="L156" s="29"/>
      <c r="M156" s="29"/>
      <c r="N156" s="29"/>
      <c r="O156" s="29"/>
    </row>
    <row r="157" spans="9:15" ht="12">
      <c r="I157" s="29"/>
      <c r="J157" s="29"/>
      <c r="K157" s="29"/>
      <c r="L157" s="29"/>
      <c r="M157" s="29"/>
      <c r="N157" s="29"/>
      <c r="O157" s="29"/>
    </row>
    <row r="158" spans="9:15" ht="12">
      <c r="I158" s="29"/>
      <c r="J158" s="29"/>
      <c r="K158" s="29"/>
      <c r="L158" s="29"/>
      <c r="M158" s="29"/>
      <c r="N158" s="29"/>
      <c r="O158" s="29"/>
    </row>
    <row r="159" spans="9:15" ht="12">
      <c r="I159" s="29"/>
      <c r="J159" s="29"/>
      <c r="K159" s="29"/>
      <c r="L159" s="29"/>
      <c r="M159" s="29"/>
      <c r="N159" s="29"/>
      <c r="O159" s="29"/>
    </row>
    <row r="160" spans="9:15" ht="12">
      <c r="I160" s="29"/>
      <c r="J160" s="29"/>
      <c r="K160" s="29"/>
      <c r="L160" s="29"/>
      <c r="M160" s="29"/>
      <c r="N160" s="29"/>
      <c r="O160" s="29"/>
    </row>
    <row r="161" spans="9:15" ht="12">
      <c r="I161" s="29"/>
      <c r="J161" s="29"/>
      <c r="K161" s="29"/>
      <c r="L161" s="29"/>
      <c r="M161" s="29"/>
      <c r="N161" s="29"/>
      <c r="O161" s="29"/>
    </row>
    <row r="162" spans="9:15" ht="12">
      <c r="I162" s="29"/>
      <c r="J162" s="29"/>
      <c r="K162" s="29"/>
      <c r="L162" s="29"/>
      <c r="M162" s="29"/>
      <c r="N162" s="29"/>
      <c r="O162" s="29"/>
    </row>
    <row r="163" spans="9:15" ht="12">
      <c r="I163" s="29"/>
      <c r="J163" s="29"/>
      <c r="K163" s="29"/>
      <c r="L163" s="29"/>
      <c r="M163" s="29"/>
      <c r="N163" s="29"/>
      <c r="O163" s="29"/>
    </row>
    <row r="164" spans="9:15" ht="12">
      <c r="I164" s="29"/>
      <c r="J164" s="29"/>
      <c r="K164" s="29"/>
      <c r="L164" s="29"/>
      <c r="M164" s="29"/>
      <c r="N164" s="29"/>
      <c r="O164" s="29"/>
    </row>
    <row r="165" spans="9:15" ht="12">
      <c r="I165" s="29"/>
      <c r="J165" s="29"/>
      <c r="K165" s="29"/>
      <c r="L165" s="29"/>
      <c r="M165" s="29"/>
      <c r="N165" s="29"/>
      <c r="O165" s="29"/>
    </row>
    <row r="166" spans="9:15" ht="12">
      <c r="I166" s="29"/>
      <c r="J166" s="29"/>
      <c r="K166" s="29"/>
      <c r="L166" s="29"/>
      <c r="M166" s="29"/>
      <c r="N166" s="29"/>
      <c r="O166" s="29"/>
    </row>
    <row r="167" spans="9:15" ht="12">
      <c r="I167" s="29"/>
      <c r="J167" s="29"/>
      <c r="K167" s="29"/>
      <c r="L167" s="29"/>
      <c r="M167" s="29"/>
      <c r="N167" s="29"/>
      <c r="O167" s="29"/>
    </row>
    <row r="168" spans="9:15" ht="12">
      <c r="I168" s="29"/>
      <c r="J168" s="29"/>
      <c r="K168" s="29"/>
      <c r="L168" s="29"/>
      <c r="M168" s="29"/>
      <c r="N168" s="29"/>
      <c r="O168" s="29"/>
    </row>
    <row r="169" spans="9:15" ht="12">
      <c r="I169" s="29"/>
      <c r="J169" s="29"/>
      <c r="K169" s="29"/>
      <c r="L169" s="29"/>
      <c r="M169" s="29"/>
      <c r="N169" s="29"/>
      <c r="O169" s="29"/>
    </row>
    <row r="170" spans="9:15" ht="12">
      <c r="I170" s="29"/>
      <c r="J170" s="29"/>
      <c r="K170" s="29"/>
      <c r="L170" s="29"/>
      <c r="M170" s="29"/>
      <c r="N170" s="29"/>
      <c r="O170" s="29"/>
    </row>
    <row r="171" spans="9:15" ht="12">
      <c r="I171" s="29"/>
      <c r="J171" s="29"/>
      <c r="K171" s="29"/>
      <c r="L171" s="29"/>
      <c r="M171" s="29"/>
      <c r="N171" s="29"/>
      <c r="O171" s="29"/>
    </row>
    <row r="172" spans="9:15" ht="12">
      <c r="I172" s="29"/>
      <c r="J172" s="29"/>
      <c r="K172" s="29"/>
      <c r="L172" s="29"/>
      <c r="M172" s="29"/>
      <c r="N172" s="29"/>
      <c r="O172" s="29"/>
    </row>
    <row r="173" spans="9:15" ht="12">
      <c r="I173" s="29"/>
      <c r="J173" s="29"/>
      <c r="K173" s="29"/>
      <c r="L173" s="29"/>
      <c r="M173" s="29"/>
      <c r="N173" s="29"/>
      <c r="O173" s="29"/>
    </row>
    <row r="174" spans="9:15" ht="12">
      <c r="I174" s="29"/>
      <c r="J174" s="29"/>
      <c r="K174" s="29"/>
      <c r="L174" s="29"/>
      <c r="M174" s="29"/>
      <c r="N174" s="29"/>
      <c r="O174" s="29"/>
    </row>
    <row r="175" spans="9:15" ht="12">
      <c r="I175" s="29"/>
      <c r="J175" s="29"/>
      <c r="K175" s="29"/>
      <c r="L175" s="29"/>
      <c r="M175" s="29"/>
      <c r="N175" s="29"/>
      <c r="O175" s="29"/>
    </row>
    <row r="176" spans="9:15" ht="12">
      <c r="I176" s="29"/>
      <c r="J176" s="29"/>
      <c r="K176" s="29"/>
      <c r="L176" s="29"/>
      <c r="M176" s="29"/>
      <c r="N176" s="29"/>
      <c r="O176" s="29"/>
    </row>
    <row r="177" spans="9:15" ht="12">
      <c r="I177" s="29"/>
      <c r="J177" s="29"/>
      <c r="K177" s="29"/>
      <c r="L177" s="29"/>
      <c r="M177" s="29"/>
      <c r="N177" s="29"/>
      <c r="O177" s="29"/>
    </row>
    <row r="178" spans="9:15" ht="12">
      <c r="I178" s="29"/>
      <c r="J178" s="29"/>
      <c r="K178" s="29"/>
      <c r="L178" s="29"/>
      <c r="M178" s="29"/>
      <c r="N178" s="29"/>
      <c r="O178" s="29"/>
    </row>
    <row r="179" spans="9:15" ht="12">
      <c r="I179" s="29"/>
      <c r="J179" s="29"/>
      <c r="K179" s="29"/>
      <c r="L179" s="29"/>
      <c r="M179" s="29"/>
      <c r="N179" s="29"/>
      <c r="O179" s="29"/>
    </row>
    <row r="180" spans="9:15" ht="12">
      <c r="I180" s="29"/>
      <c r="J180" s="29"/>
      <c r="K180" s="29"/>
      <c r="L180" s="29"/>
      <c r="M180" s="29"/>
      <c r="N180" s="29"/>
      <c r="O180" s="29"/>
    </row>
    <row r="181" spans="9:15" ht="12">
      <c r="I181" s="29"/>
      <c r="J181" s="29"/>
      <c r="K181" s="29"/>
      <c r="L181" s="29"/>
      <c r="M181" s="29"/>
      <c r="N181" s="29"/>
      <c r="O181" s="29"/>
    </row>
    <row r="182" spans="9:15" ht="12">
      <c r="I182" s="29"/>
      <c r="J182" s="29"/>
      <c r="K182" s="29"/>
      <c r="L182" s="29"/>
      <c r="M182" s="29"/>
      <c r="N182" s="29"/>
      <c r="O182" s="29"/>
    </row>
    <row r="183" spans="9:15" ht="12">
      <c r="I183" s="29"/>
      <c r="J183" s="29"/>
      <c r="K183" s="29"/>
      <c r="L183" s="29"/>
      <c r="M183" s="29"/>
      <c r="N183" s="29"/>
      <c r="O183" s="29"/>
    </row>
    <row r="184" spans="9:15" ht="12">
      <c r="I184" s="29"/>
      <c r="J184" s="29"/>
      <c r="K184" s="29"/>
      <c r="L184" s="29"/>
      <c r="M184" s="29"/>
      <c r="N184" s="29"/>
      <c r="O184" s="29"/>
    </row>
    <row r="185" spans="9:15" ht="12">
      <c r="I185" s="29"/>
      <c r="J185" s="29"/>
      <c r="K185" s="29"/>
      <c r="L185" s="29"/>
      <c r="M185" s="29"/>
      <c r="N185" s="29"/>
      <c r="O185" s="29"/>
    </row>
    <row r="186" spans="9:15" ht="12">
      <c r="I186" s="29"/>
      <c r="J186" s="29"/>
      <c r="K186" s="29"/>
      <c r="L186" s="29"/>
      <c r="M186" s="29"/>
      <c r="N186" s="29"/>
      <c r="O186" s="29"/>
    </row>
    <row r="187" spans="9:15" ht="12">
      <c r="I187" s="29"/>
      <c r="J187" s="29"/>
      <c r="K187" s="29"/>
      <c r="L187" s="29"/>
      <c r="M187" s="29"/>
      <c r="N187" s="29"/>
      <c r="O187" s="29"/>
    </row>
    <row r="188" spans="9:15" ht="12">
      <c r="I188" s="29"/>
      <c r="J188" s="29"/>
      <c r="K188" s="29"/>
      <c r="L188" s="29"/>
      <c r="M188" s="29"/>
      <c r="N188" s="29"/>
      <c r="O188" s="29"/>
    </row>
    <row r="189" spans="9:15" ht="12">
      <c r="I189" s="29"/>
      <c r="J189" s="29"/>
      <c r="K189" s="29"/>
      <c r="L189" s="29"/>
      <c r="M189" s="29"/>
      <c r="N189" s="29"/>
      <c r="O189" s="29"/>
    </row>
    <row r="190" spans="9:15" ht="12">
      <c r="I190" s="29"/>
      <c r="J190" s="29"/>
      <c r="K190" s="29"/>
      <c r="L190" s="29"/>
      <c r="M190" s="29"/>
      <c r="N190" s="29"/>
      <c r="O190" s="29"/>
    </row>
    <row r="191" spans="9:15" ht="12">
      <c r="I191" s="29"/>
      <c r="J191" s="29"/>
      <c r="K191" s="29"/>
      <c r="L191" s="29"/>
      <c r="M191" s="29"/>
      <c r="N191" s="29"/>
      <c r="O191" s="29"/>
    </row>
    <row r="192" spans="9:15" ht="12">
      <c r="I192" s="29"/>
      <c r="J192" s="29"/>
      <c r="K192" s="29"/>
      <c r="L192" s="29"/>
      <c r="M192" s="29"/>
      <c r="N192" s="29"/>
      <c r="O192" s="29"/>
    </row>
    <row r="193" spans="9:15" ht="12">
      <c r="I193" s="29"/>
      <c r="J193" s="29"/>
      <c r="K193" s="29"/>
      <c r="L193" s="29"/>
      <c r="M193" s="29"/>
      <c r="N193" s="29"/>
      <c r="O193" s="29"/>
    </row>
    <row r="194" spans="9:15" ht="12">
      <c r="I194" s="29"/>
      <c r="J194" s="29"/>
      <c r="K194" s="29"/>
      <c r="L194" s="29"/>
      <c r="M194" s="29"/>
      <c r="N194" s="29"/>
      <c r="O194" s="29"/>
    </row>
    <row r="195" spans="9:15" ht="12">
      <c r="I195" s="29"/>
      <c r="J195" s="29"/>
      <c r="K195" s="29"/>
      <c r="L195" s="29"/>
      <c r="M195" s="29"/>
      <c r="N195" s="29"/>
      <c r="O195" s="29"/>
    </row>
    <row r="196" spans="9:15" ht="12">
      <c r="I196" s="29"/>
      <c r="J196" s="29"/>
      <c r="K196" s="29"/>
      <c r="L196" s="29"/>
      <c r="M196" s="29"/>
      <c r="N196" s="29"/>
      <c r="O196" s="29"/>
    </row>
    <row r="197" spans="9:15" ht="12">
      <c r="I197" s="29"/>
      <c r="J197" s="29"/>
      <c r="K197" s="29"/>
      <c r="L197" s="29"/>
      <c r="M197" s="29"/>
      <c r="N197" s="29"/>
      <c r="O197" s="29"/>
    </row>
    <row r="198" spans="9:15" ht="12">
      <c r="I198" s="29"/>
      <c r="J198" s="29"/>
      <c r="K198" s="29"/>
      <c r="L198" s="29"/>
      <c r="M198" s="29"/>
      <c r="N198" s="29"/>
      <c r="O198" s="29"/>
    </row>
    <row r="199" spans="9:15" ht="12">
      <c r="I199" s="29"/>
      <c r="J199" s="29"/>
      <c r="K199" s="29"/>
      <c r="L199" s="29"/>
      <c r="M199" s="29"/>
      <c r="N199" s="29"/>
      <c r="O199" s="29"/>
    </row>
    <row r="200" spans="9:15" ht="12">
      <c r="I200" s="29"/>
      <c r="J200" s="29"/>
      <c r="K200" s="29"/>
      <c r="L200" s="29"/>
      <c r="M200" s="29"/>
      <c r="N200" s="29"/>
      <c r="O200" s="29"/>
    </row>
    <row r="201" spans="9:15" ht="12">
      <c r="I201" s="29"/>
      <c r="J201" s="29"/>
      <c r="K201" s="29"/>
      <c r="L201" s="29"/>
      <c r="M201" s="29"/>
      <c r="N201" s="29"/>
      <c r="O201" s="29"/>
    </row>
    <row r="202" spans="9:15" ht="12">
      <c r="I202" s="29"/>
      <c r="J202" s="29"/>
      <c r="K202" s="29"/>
      <c r="L202" s="29"/>
      <c r="M202" s="29"/>
      <c r="N202" s="29"/>
      <c r="O202" s="29"/>
    </row>
    <row r="203" spans="9:15" ht="12">
      <c r="I203" s="29"/>
      <c r="J203" s="29"/>
      <c r="K203" s="29"/>
      <c r="L203" s="29"/>
      <c r="M203" s="29"/>
      <c r="N203" s="29"/>
      <c r="O203" s="29"/>
    </row>
    <row r="204" spans="9:15" ht="12">
      <c r="I204" s="29"/>
      <c r="J204" s="29"/>
      <c r="K204" s="29"/>
      <c r="L204" s="29"/>
      <c r="M204" s="29"/>
      <c r="N204" s="29"/>
      <c r="O204" s="29"/>
    </row>
    <row r="205" spans="9:15" ht="12">
      <c r="I205" s="29"/>
      <c r="J205" s="29"/>
      <c r="K205" s="29"/>
      <c r="L205" s="29"/>
      <c r="M205" s="29"/>
      <c r="N205" s="29"/>
      <c r="O205" s="29"/>
    </row>
    <row r="206" spans="9:15" ht="12">
      <c r="I206" s="29"/>
      <c r="J206" s="29"/>
      <c r="K206" s="29"/>
      <c r="L206" s="29"/>
      <c r="M206" s="29"/>
      <c r="N206" s="29"/>
      <c r="O206" s="29"/>
    </row>
    <row r="207" spans="9:15" ht="12">
      <c r="I207" s="29"/>
      <c r="J207" s="29"/>
      <c r="K207" s="29"/>
      <c r="L207" s="29"/>
      <c r="M207" s="29"/>
      <c r="N207" s="29"/>
      <c r="O207" s="29"/>
    </row>
    <row r="208" spans="9:15" ht="12">
      <c r="I208" s="29"/>
      <c r="J208" s="29"/>
      <c r="K208" s="29"/>
      <c r="L208" s="29"/>
      <c r="M208" s="29"/>
      <c r="N208" s="29"/>
      <c r="O208" s="29"/>
    </row>
    <row r="209" spans="9:15" ht="12">
      <c r="I209" s="29"/>
      <c r="J209" s="29"/>
      <c r="K209" s="29"/>
      <c r="L209" s="29"/>
      <c r="M209" s="29"/>
      <c r="N209" s="29"/>
      <c r="O209" s="29"/>
    </row>
    <row r="210" spans="9:15" ht="12">
      <c r="I210" s="29"/>
      <c r="J210" s="29"/>
      <c r="K210" s="29"/>
      <c r="L210" s="29"/>
      <c r="M210" s="29"/>
      <c r="N210" s="29"/>
      <c r="O210" s="29"/>
    </row>
    <row r="211" spans="9:15" ht="12">
      <c r="I211" s="29"/>
      <c r="J211" s="29"/>
      <c r="K211" s="29"/>
      <c r="L211" s="29"/>
      <c r="M211" s="29"/>
      <c r="N211" s="29"/>
      <c r="O211" s="29"/>
    </row>
    <row r="212" spans="9:15" ht="12">
      <c r="I212" s="29"/>
      <c r="J212" s="29"/>
      <c r="K212" s="29"/>
      <c r="L212" s="29"/>
      <c r="M212" s="29"/>
      <c r="N212" s="29"/>
      <c r="O212" s="29"/>
    </row>
    <row r="213" spans="9:15" ht="12">
      <c r="I213" s="29"/>
      <c r="J213" s="29"/>
      <c r="K213" s="29"/>
      <c r="L213" s="29"/>
      <c r="M213" s="29"/>
      <c r="N213" s="29"/>
      <c r="O213" s="29"/>
    </row>
    <row r="214" spans="9:15" ht="12">
      <c r="I214" s="29"/>
      <c r="J214" s="29"/>
      <c r="K214" s="29"/>
      <c r="L214" s="29"/>
      <c r="M214" s="29"/>
      <c r="N214" s="29"/>
      <c r="O214" s="29"/>
    </row>
    <row r="215" spans="9:15" ht="12">
      <c r="I215" s="29"/>
      <c r="J215" s="29"/>
      <c r="K215" s="29"/>
      <c r="L215" s="29"/>
      <c r="M215" s="29"/>
      <c r="N215" s="29"/>
      <c r="O215" s="29"/>
    </row>
    <row r="216" spans="9:15" ht="12">
      <c r="I216" s="29"/>
      <c r="J216" s="29"/>
      <c r="K216" s="29"/>
      <c r="L216" s="29"/>
      <c r="M216" s="29"/>
      <c r="N216" s="29"/>
      <c r="O216" s="29"/>
    </row>
    <row r="217" spans="9:15" ht="12">
      <c r="I217" s="29"/>
      <c r="J217" s="29"/>
      <c r="K217" s="29"/>
      <c r="L217" s="29"/>
      <c r="M217" s="29"/>
      <c r="N217" s="29"/>
      <c r="O217" s="29"/>
    </row>
    <row r="218" spans="9:15" ht="12">
      <c r="I218" s="29"/>
      <c r="J218" s="29"/>
      <c r="K218" s="29"/>
      <c r="L218" s="29"/>
      <c r="M218" s="29"/>
      <c r="N218" s="29"/>
      <c r="O218" s="29"/>
    </row>
    <row r="219" spans="9:15" ht="12">
      <c r="I219" s="29"/>
      <c r="J219" s="29"/>
      <c r="K219" s="29"/>
      <c r="L219" s="29"/>
      <c r="M219" s="29"/>
      <c r="N219" s="29"/>
      <c r="O219" s="29"/>
    </row>
    <row r="220" spans="9:15" ht="12">
      <c r="I220" s="29"/>
      <c r="J220" s="29"/>
      <c r="K220" s="29"/>
      <c r="L220" s="29"/>
      <c r="M220" s="29"/>
      <c r="N220" s="29"/>
      <c r="O220" s="29"/>
    </row>
    <row r="221" spans="9:15" ht="12">
      <c r="I221" s="29"/>
      <c r="J221" s="29"/>
      <c r="K221" s="29"/>
      <c r="L221" s="29"/>
      <c r="M221" s="29"/>
      <c r="N221" s="29"/>
      <c r="O221" s="29"/>
    </row>
    <row r="222" spans="9:15" ht="12">
      <c r="I222" s="29"/>
      <c r="J222" s="29"/>
      <c r="K222" s="29"/>
      <c r="L222" s="29"/>
      <c r="M222" s="29"/>
      <c r="N222" s="29"/>
      <c r="O222" s="29"/>
    </row>
    <row r="223" spans="9:15" ht="12">
      <c r="I223" s="29"/>
      <c r="J223" s="29"/>
      <c r="K223" s="29"/>
      <c r="L223" s="29"/>
      <c r="M223" s="29"/>
      <c r="N223" s="29"/>
      <c r="O223" s="29"/>
    </row>
    <row r="224" spans="9:15" ht="12">
      <c r="I224" s="29"/>
      <c r="J224" s="29"/>
      <c r="K224" s="29"/>
      <c r="L224" s="29"/>
      <c r="M224" s="29"/>
      <c r="N224" s="29"/>
      <c r="O224" s="29"/>
    </row>
    <row r="225" spans="9:15" ht="12">
      <c r="I225" s="29"/>
      <c r="J225" s="29"/>
      <c r="K225" s="29"/>
      <c r="L225" s="29"/>
      <c r="M225" s="29"/>
      <c r="N225" s="29"/>
      <c r="O225" s="29"/>
    </row>
    <row r="226" spans="9:15" ht="12">
      <c r="I226" s="29"/>
      <c r="J226" s="29"/>
      <c r="K226" s="29"/>
      <c r="L226" s="29"/>
      <c r="M226" s="29"/>
      <c r="N226" s="29"/>
      <c r="O226" s="29"/>
    </row>
    <row r="227" spans="9:15" ht="12">
      <c r="I227" s="29"/>
      <c r="J227" s="29"/>
      <c r="K227" s="29"/>
      <c r="L227" s="29"/>
      <c r="M227" s="29"/>
      <c r="N227" s="29"/>
      <c r="O227" s="29"/>
    </row>
    <row r="228" spans="9:15" ht="12">
      <c r="I228" s="29"/>
      <c r="J228" s="29"/>
      <c r="K228" s="29"/>
      <c r="L228" s="29"/>
      <c r="M228" s="29"/>
      <c r="N228" s="29"/>
      <c r="O228" s="29"/>
    </row>
    <row r="229" spans="9:15" ht="12">
      <c r="I229" s="29"/>
      <c r="J229" s="29"/>
      <c r="K229" s="29"/>
      <c r="L229" s="29"/>
      <c r="M229" s="29"/>
      <c r="N229" s="29"/>
      <c r="O229" s="29"/>
    </row>
    <row r="230" spans="9:15" ht="12">
      <c r="I230" s="29"/>
      <c r="J230" s="29"/>
      <c r="K230" s="29"/>
      <c r="L230" s="29"/>
      <c r="M230" s="29"/>
      <c r="N230" s="29"/>
      <c r="O230" s="29"/>
    </row>
    <row r="231" spans="9:15" ht="12">
      <c r="I231" s="29"/>
      <c r="J231" s="29"/>
      <c r="K231" s="29"/>
      <c r="L231" s="29"/>
      <c r="M231" s="29"/>
      <c r="N231" s="29"/>
      <c r="O231" s="29"/>
    </row>
    <row r="232" spans="9:15" ht="12">
      <c r="I232" s="29"/>
      <c r="J232" s="29"/>
      <c r="K232" s="29"/>
      <c r="L232" s="29"/>
      <c r="M232" s="29"/>
      <c r="N232" s="29"/>
      <c r="O232" s="29"/>
    </row>
    <row r="233" spans="9:15" ht="12">
      <c r="I233" s="29"/>
      <c r="J233" s="29"/>
      <c r="K233" s="29"/>
      <c r="L233" s="29"/>
      <c r="M233" s="29"/>
      <c r="N233" s="29"/>
      <c r="O233" s="29"/>
    </row>
    <row r="234" spans="9:15" ht="12">
      <c r="I234" s="29"/>
      <c r="J234" s="29"/>
      <c r="K234" s="29"/>
      <c r="L234" s="29"/>
      <c r="M234" s="29"/>
      <c r="N234" s="29"/>
      <c r="O234" s="29"/>
    </row>
    <row r="235" spans="9:15" ht="12">
      <c r="I235" s="29"/>
      <c r="J235" s="29"/>
      <c r="K235" s="29"/>
      <c r="L235" s="29"/>
      <c r="M235" s="29"/>
      <c r="N235" s="29"/>
      <c r="O235" s="29"/>
    </row>
    <row r="236" spans="9:15" ht="12">
      <c r="I236" s="29"/>
      <c r="J236" s="29"/>
      <c r="K236" s="29"/>
      <c r="L236" s="29"/>
      <c r="M236" s="29"/>
      <c r="N236" s="29"/>
      <c r="O236" s="29"/>
    </row>
    <row r="237" spans="9:15" ht="12">
      <c r="I237" s="29"/>
      <c r="J237" s="29"/>
      <c r="K237" s="29"/>
      <c r="L237" s="29"/>
      <c r="M237" s="29"/>
      <c r="N237" s="29"/>
      <c r="O237" s="29"/>
    </row>
    <row r="238" spans="9:15" ht="12">
      <c r="I238" s="29"/>
      <c r="J238" s="29"/>
      <c r="K238" s="29"/>
      <c r="L238" s="29"/>
      <c r="M238" s="29"/>
      <c r="N238" s="29"/>
      <c r="O238" s="29"/>
    </row>
  </sheetData>
  <sheetProtection/>
  <mergeCells count="31">
    <mergeCell ref="AK91:AO91"/>
    <mergeCell ref="AD84:AJ84"/>
    <mergeCell ref="AK84:AQ84"/>
    <mergeCell ref="AR84:AX84"/>
    <mergeCell ref="AD85:AJ85"/>
    <mergeCell ref="AK85:AQ85"/>
    <mergeCell ref="AR85:AX85"/>
    <mergeCell ref="D10:H10"/>
    <mergeCell ref="I10:O10"/>
    <mergeCell ref="C85:H85"/>
    <mergeCell ref="I85:O85"/>
    <mergeCell ref="P85:V85"/>
    <mergeCell ref="W85:AC85"/>
    <mergeCell ref="W82:AC82"/>
    <mergeCell ref="AK82:AQ82"/>
    <mergeCell ref="AR82:AX82"/>
    <mergeCell ref="C84:H84"/>
    <mergeCell ref="I84:O84"/>
    <mergeCell ref="P84:V84"/>
    <mergeCell ref="W84:AC84"/>
    <mergeCell ref="AD82:AJ82"/>
    <mergeCell ref="A1:D1"/>
    <mergeCell ref="AP1:AY8"/>
    <mergeCell ref="A3:D3"/>
    <mergeCell ref="C9:H9"/>
    <mergeCell ref="W10:AC10"/>
    <mergeCell ref="AD10:AJ10"/>
    <mergeCell ref="AK10:AQ10"/>
    <mergeCell ref="AR10:AX10"/>
    <mergeCell ref="A10:A11"/>
    <mergeCell ref="B10:B11"/>
  </mergeCells>
  <printOptions/>
  <pageMargins left="0.7086614173228347" right="0.7086614173228347" top="0.7480314960629921" bottom="1.17" header="0.31496062992125984" footer="0.31496062992125984"/>
  <pageSetup fitToHeight="2" fitToWidth="1" horizontalDpi="600" verticalDpi="600" orientation="landscape" paperSize="9" scale="2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15"/>
  <sheetViews>
    <sheetView view="pageBreakPreview" zoomScale="40" zoomScaleNormal="44" zoomScaleSheetLayoutView="40" zoomScalePageLayoutView="0" workbookViewId="0" topLeftCell="I1">
      <selection activeCell="BH21" sqref="BH21"/>
    </sheetView>
  </sheetViews>
  <sheetFormatPr defaultColWidth="9.00390625" defaultRowHeight="12.75"/>
  <cols>
    <col min="1" max="1" width="6.375" style="137" customWidth="1"/>
    <col min="2" max="2" width="131.125" style="138" customWidth="1"/>
    <col min="3" max="3" width="11.25390625" style="139" customWidth="1"/>
    <col min="4" max="4" width="11.125" style="139" customWidth="1"/>
    <col min="5" max="5" width="20.00390625" style="139" customWidth="1"/>
    <col min="6" max="8" width="7.875" style="139" customWidth="1"/>
    <col min="9" max="10" width="7.375" style="140" customWidth="1"/>
    <col min="11" max="14" width="5.75390625" style="140" customWidth="1"/>
    <col min="15" max="15" width="5.75390625" style="141" customWidth="1"/>
    <col min="16" max="16" width="8.625" style="141" customWidth="1"/>
    <col min="17" max="17" width="8.25390625" style="141" customWidth="1"/>
    <col min="18" max="18" width="5.875" style="141" customWidth="1"/>
    <col min="19" max="19" width="8.125" style="141" customWidth="1"/>
    <col min="20" max="20" width="6.875" style="141" customWidth="1"/>
    <col min="21" max="21" width="7.875" style="141" customWidth="1"/>
    <col min="22" max="22" width="5.75390625" style="141" customWidth="1"/>
    <col min="23" max="23" width="8.00390625" style="141" customWidth="1"/>
    <col min="24" max="24" width="8.25390625" style="141" customWidth="1"/>
    <col min="25" max="25" width="6.25390625" style="141" customWidth="1"/>
    <col min="26" max="27" width="5.75390625" style="141" customWidth="1"/>
    <col min="28" max="28" width="9.25390625" style="141" customWidth="1"/>
    <col min="29" max="30" width="5.75390625" style="141" customWidth="1"/>
    <col min="31" max="31" width="7.75390625" style="141" customWidth="1"/>
    <col min="32" max="32" width="5.75390625" style="141" customWidth="1"/>
    <col min="33" max="33" width="7.875" style="141" customWidth="1"/>
    <col min="34" max="34" width="9.625" style="141" customWidth="1"/>
    <col min="35" max="37" width="5.75390625" style="141" customWidth="1"/>
    <col min="38" max="38" width="7.75390625" style="141" customWidth="1"/>
    <col min="39" max="43" width="5.75390625" style="141" customWidth="1"/>
    <col min="44" max="44" width="6.375" style="141" customWidth="1"/>
    <col min="45" max="45" width="8.625" style="141" customWidth="1"/>
    <col min="46" max="48" width="6.375" style="141" customWidth="1"/>
    <col min="49" max="49" width="10.75390625" style="141" customWidth="1"/>
    <col min="50" max="50" width="6.375" style="141" customWidth="1"/>
    <col min="51" max="51" width="4.125" style="141" customWidth="1"/>
    <col min="52" max="16384" width="9.125" style="141" customWidth="1"/>
  </cols>
  <sheetData>
    <row r="1" spans="1:51" s="9" customFormat="1" ht="30.75">
      <c r="A1" s="477" t="s">
        <v>0</v>
      </c>
      <c r="B1" s="477"/>
      <c r="C1" s="477"/>
      <c r="D1" s="477"/>
      <c r="E1" s="1"/>
      <c r="F1" s="2"/>
      <c r="G1" s="2"/>
      <c r="H1" s="2"/>
      <c r="I1" s="3"/>
      <c r="J1" s="4" t="s">
        <v>1</v>
      </c>
      <c r="K1" s="5"/>
      <c r="L1" s="5"/>
      <c r="M1" s="5"/>
      <c r="N1" s="5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8"/>
      <c r="AL1" s="8"/>
      <c r="AM1" s="8"/>
      <c r="AN1" s="8"/>
      <c r="AP1" s="496" t="s">
        <v>239</v>
      </c>
      <c r="AQ1" s="497"/>
      <c r="AR1" s="497"/>
      <c r="AS1" s="497"/>
      <c r="AT1" s="497"/>
      <c r="AU1" s="497"/>
      <c r="AV1" s="497"/>
      <c r="AW1" s="497"/>
      <c r="AX1" s="497"/>
      <c r="AY1" s="497"/>
    </row>
    <row r="2" spans="1:51" s="9" customFormat="1" ht="30.75">
      <c r="A2" s="10" t="s">
        <v>2</v>
      </c>
      <c r="B2" s="11"/>
      <c r="C2" s="12"/>
      <c r="D2" s="13"/>
      <c r="E2" s="14"/>
      <c r="G2" s="143"/>
      <c r="H2" s="143"/>
      <c r="I2" s="144"/>
      <c r="J2" s="142" t="s">
        <v>50</v>
      </c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P2" s="497"/>
      <c r="AQ2" s="497"/>
      <c r="AR2" s="497"/>
      <c r="AS2" s="497"/>
      <c r="AT2" s="497"/>
      <c r="AU2" s="497"/>
      <c r="AV2" s="497"/>
      <c r="AW2" s="497"/>
      <c r="AX2" s="497"/>
      <c r="AY2" s="497"/>
    </row>
    <row r="3" spans="1:51" s="9" customFormat="1" ht="30.75">
      <c r="A3" s="480" t="s">
        <v>46</v>
      </c>
      <c r="B3" s="480"/>
      <c r="C3" s="480"/>
      <c r="D3" s="480"/>
      <c r="E3" s="14"/>
      <c r="F3" s="2"/>
      <c r="G3" s="2"/>
      <c r="H3" s="2"/>
      <c r="I3" s="15"/>
      <c r="J3" s="3" t="s">
        <v>49</v>
      </c>
      <c r="K3" s="4"/>
      <c r="L3" s="3"/>
      <c r="M3" s="3"/>
      <c r="N3" s="3"/>
      <c r="O3" s="7"/>
      <c r="P3" s="7"/>
      <c r="Q3" s="6"/>
      <c r="R3" s="6"/>
      <c r="S3" s="16"/>
      <c r="T3" s="16"/>
      <c r="U3" s="7"/>
      <c r="V3" s="17"/>
      <c r="W3" s="6"/>
      <c r="X3" s="7"/>
      <c r="Y3" s="6"/>
      <c r="Z3" s="6"/>
      <c r="AA3" s="6"/>
      <c r="AB3" s="6"/>
      <c r="AC3" s="6"/>
      <c r="AD3" s="17"/>
      <c r="AE3" s="17"/>
      <c r="AF3" s="17"/>
      <c r="AG3" s="17"/>
      <c r="AH3" s="17"/>
      <c r="AI3" s="17"/>
      <c r="AJ3" s="17"/>
      <c r="AP3" s="497"/>
      <c r="AQ3" s="497"/>
      <c r="AR3" s="497"/>
      <c r="AS3" s="497"/>
      <c r="AT3" s="497"/>
      <c r="AU3" s="497"/>
      <c r="AV3" s="497"/>
      <c r="AW3" s="497"/>
      <c r="AX3" s="497"/>
      <c r="AY3" s="497"/>
    </row>
    <row r="4" spans="1:51" s="9" customFormat="1" ht="30.75">
      <c r="A4" s="18" t="s">
        <v>3</v>
      </c>
      <c r="B4" s="19"/>
      <c r="C4" s="1"/>
      <c r="D4" s="14"/>
      <c r="E4" s="14"/>
      <c r="F4" s="2"/>
      <c r="G4" s="2"/>
      <c r="H4" s="20" t="s">
        <v>108</v>
      </c>
      <c r="I4" s="20"/>
      <c r="J4" s="20" t="s">
        <v>211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P4" s="497"/>
      <c r="AQ4" s="497"/>
      <c r="AR4" s="497"/>
      <c r="AS4" s="497"/>
      <c r="AT4" s="497"/>
      <c r="AU4" s="497"/>
      <c r="AV4" s="497"/>
      <c r="AW4" s="497"/>
      <c r="AX4" s="497"/>
      <c r="AY4" s="497"/>
    </row>
    <row r="5" spans="1:51" s="9" customFormat="1" ht="30.75">
      <c r="A5" s="18"/>
      <c r="B5" s="19"/>
      <c r="C5" s="1"/>
      <c r="D5" s="14"/>
      <c r="E5" s="14"/>
      <c r="F5" s="2"/>
      <c r="G5" s="2"/>
      <c r="H5" s="20"/>
      <c r="I5" s="20"/>
      <c r="J5" s="20" t="s">
        <v>47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P5" s="497"/>
      <c r="AQ5" s="497"/>
      <c r="AR5" s="497"/>
      <c r="AS5" s="497"/>
      <c r="AT5" s="497"/>
      <c r="AU5" s="497"/>
      <c r="AV5" s="497"/>
      <c r="AW5" s="497"/>
      <c r="AX5" s="497"/>
      <c r="AY5" s="497"/>
    </row>
    <row r="6" spans="1:51" s="9" customFormat="1" ht="30.75">
      <c r="A6" s="18"/>
      <c r="B6" s="19"/>
      <c r="C6" s="1"/>
      <c r="D6" s="14"/>
      <c r="E6" s="14"/>
      <c r="F6" s="2"/>
      <c r="G6" s="2"/>
      <c r="H6" s="20"/>
      <c r="I6" s="20"/>
      <c r="J6" s="3" t="s">
        <v>217</v>
      </c>
      <c r="K6" s="20"/>
      <c r="L6" s="20"/>
      <c r="M6" s="20"/>
      <c r="N6" s="4"/>
      <c r="O6" s="20"/>
      <c r="P6" s="142"/>
      <c r="Q6" s="145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5"/>
      <c r="AD6" s="17"/>
      <c r="AE6" s="17"/>
      <c r="AF6" s="17"/>
      <c r="AG6" s="17"/>
      <c r="AH6" s="17"/>
      <c r="AI6" s="17"/>
      <c r="AJ6" s="17"/>
      <c r="AP6" s="497"/>
      <c r="AQ6" s="497"/>
      <c r="AR6" s="497"/>
      <c r="AS6" s="497"/>
      <c r="AT6" s="497"/>
      <c r="AU6" s="497"/>
      <c r="AV6" s="497"/>
      <c r="AW6" s="497"/>
      <c r="AX6" s="497"/>
      <c r="AY6" s="497"/>
    </row>
    <row r="7" spans="1:51" s="9" customFormat="1" ht="30.75">
      <c r="A7" s="18"/>
      <c r="B7" s="19"/>
      <c r="C7" s="1"/>
      <c r="D7" s="14"/>
      <c r="E7" s="14"/>
      <c r="F7" s="2"/>
      <c r="G7" s="2"/>
      <c r="H7" s="20"/>
      <c r="I7" s="20"/>
      <c r="J7" s="3"/>
      <c r="K7" s="20"/>
      <c r="L7" s="20"/>
      <c r="M7" s="20"/>
      <c r="O7" s="20"/>
      <c r="P7" s="142"/>
      <c r="Q7" s="142"/>
      <c r="R7" s="146"/>
      <c r="S7" s="142"/>
      <c r="T7" s="6"/>
      <c r="U7" s="6"/>
      <c r="V7" s="6"/>
      <c r="W7" s="6"/>
      <c r="X7" s="6"/>
      <c r="Y7" s="6"/>
      <c r="Z7" s="6"/>
      <c r="AA7" s="6"/>
      <c r="AB7" s="6"/>
      <c r="AC7" s="6"/>
      <c r="AD7" s="17"/>
      <c r="AE7" s="17"/>
      <c r="AF7" s="17"/>
      <c r="AG7" s="17"/>
      <c r="AH7" s="17"/>
      <c r="AI7" s="17"/>
      <c r="AJ7" s="17"/>
      <c r="AP7" s="497"/>
      <c r="AQ7" s="497"/>
      <c r="AR7" s="497"/>
      <c r="AS7" s="497"/>
      <c r="AT7" s="497"/>
      <c r="AU7" s="497"/>
      <c r="AV7" s="497"/>
      <c r="AW7" s="497"/>
      <c r="AX7" s="497"/>
      <c r="AY7" s="497"/>
    </row>
    <row r="8" spans="1:51" s="29" customFormat="1" ht="13.5" customHeight="1" thickBot="1">
      <c r="A8" s="22"/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  <c r="O8" s="26"/>
      <c r="P8" s="27"/>
      <c r="Q8" s="27"/>
      <c r="R8" s="27"/>
      <c r="S8" s="27"/>
      <c r="T8" s="27"/>
      <c r="U8" s="27"/>
      <c r="V8" s="27"/>
      <c r="W8" s="27"/>
      <c r="X8" s="27"/>
      <c r="Y8" s="28"/>
      <c r="Z8" s="28"/>
      <c r="AA8" s="28"/>
      <c r="AB8" s="28"/>
      <c r="AC8" s="28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497"/>
      <c r="AQ8" s="497"/>
      <c r="AR8" s="497"/>
      <c r="AS8" s="497"/>
      <c r="AT8" s="497"/>
      <c r="AU8" s="497"/>
      <c r="AV8" s="497"/>
      <c r="AW8" s="497"/>
      <c r="AX8" s="497"/>
      <c r="AY8" s="497"/>
    </row>
    <row r="9" spans="1:50" s="35" customFormat="1" ht="20.25">
      <c r="A9" s="30"/>
      <c r="B9" s="31"/>
      <c r="C9" s="482" t="s">
        <v>4</v>
      </c>
      <c r="D9" s="483"/>
      <c r="E9" s="483"/>
      <c r="F9" s="483"/>
      <c r="G9" s="483"/>
      <c r="H9" s="483"/>
      <c r="I9" s="32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 t="s">
        <v>5</v>
      </c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4"/>
    </row>
    <row r="10" spans="1:50" s="39" customFormat="1" ht="20.25">
      <c r="A10" s="484" t="s">
        <v>6</v>
      </c>
      <c r="B10" s="486" t="s">
        <v>51</v>
      </c>
      <c r="C10" s="36"/>
      <c r="D10" s="491" t="s">
        <v>7</v>
      </c>
      <c r="E10" s="492"/>
      <c r="F10" s="492"/>
      <c r="G10" s="492"/>
      <c r="H10" s="492"/>
      <c r="I10" s="488" t="s">
        <v>8</v>
      </c>
      <c r="J10" s="489"/>
      <c r="K10" s="489"/>
      <c r="L10" s="489"/>
      <c r="M10" s="489"/>
      <c r="N10" s="489"/>
      <c r="O10" s="490"/>
      <c r="P10" s="37"/>
      <c r="Q10" s="37"/>
      <c r="R10" s="37"/>
      <c r="S10" s="37" t="s">
        <v>9</v>
      </c>
      <c r="T10" s="37"/>
      <c r="U10" s="37"/>
      <c r="V10" s="38"/>
      <c r="W10" s="464" t="s">
        <v>10</v>
      </c>
      <c r="X10" s="465"/>
      <c r="Y10" s="465"/>
      <c r="Z10" s="465"/>
      <c r="AA10" s="465"/>
      <c r="AB10" s="465"/>
      <c r="AC10" s="466"/>
      <c r="AD10" s="464" t="s">
        <v>11</v>
      </c>
      <c r="AE10" s="465"/>
      <c r="AF10" s="465"/>
      <c r="AG10" s="465"/>
      <c r="AH10" s="465"/>
      <c r="AI10" s="465"/>
      <c r="AJ10" s="466"/>
      <c r="AK10" s="464" t="s">
        <v>12</v>
      </c>
      <c r="AL10" s="465"/>
      <c r="AM10" s="465"/>
      <c r="AN10" s="465"/>
      <c r="AO10" s="465"/>
      <c r="AP10" s="465"/>
      <c r="AQ10" s="466"/>
      <c r="AR10" s="464" t="s">
        <v>13</v>
      </c>
      <c r="AS10" s="465"/>
      <c r="AT10" s="465"/>
      <c r="AU10" s="465"/>
      <c r="AV10" s="465"/>
      <c r="AW10" s="465"/>
      <c r="AX10" s="466"/>
    </row>
    <row r="11" spans="1:50" s="35" customFormat="1" ht="63.75" thickBot="1">
      <c r="A11" s="485"/>
      <c r="B11" s="487"/>
      <c r="C11" s="328" t="s">
        <v>14</v>
      </c>
      <c r="D11" s="41" t="s">
        <v>15</v>
      </c>
      <c r="E11" s="41" t="s">
        <v>16</v>
      </c>
      <c r="F11" s="41" t="s">
        <v>17</v>
      </c>
      <c r="G11" s="41" t="s">
        <v>67</v>
      </c>
      <c r="H11" s="42" t="s">
        <v>18</v>
      </c>
      <c r="I11" s="43" t="s">
        <v>15</v>
      </c>
      <c r="J11" s="44" t="s">
        <v>16</v>
      </c>
      <c r="K11" s="44" t="s">
        <v>17</v>
      </c>
      <c r="L11" s="44" t="s">
        <v>67</v>
      </c>
      <c r="M11" s="44" t="s">
        <v>18</v>
      </c>
      <c r="N11" s="45" t="s">
        <v>19</v>
      </c>
      <c r="O11" s="46" t="s">
        <v>20</v>
      </c>
      <c r="P11" s="47" t="s">
        <v>15</v>
      </c>
      <c r="Q11" s="41" t="s">
        <v>21</v>
      </c>
      <c r="R11" s="41" t="s">
        <v>17</v>
      </c>
      <c r="S11" s="41" t="s">
        <v>67</v>
      </c>
      <c r="T11" s="41" t="s">
        <v>18</v>
      </c>
      <c r="U11" s="48" t="s">
        <v>19</v>
      </c>
      <c r="V11" s="49" t="s">
        <v>20</v>
      </c>
      <c r="W11" s="47" t="s">
        <v>15</v>
      </c>
      <c r="X11" s="41" t="s">
        <v>16</v>
      </c>
      <c r="Y11" s="41" t="s">
        <v>17</v>
      </c>
      <c r="Z11" s="41" t="s">
        <v>67</v>
      </c>
      <c r="AA11" s="41" t="s">
        <v>18</v>
      </c>
      <c r="AB11" s="48" t="s">
        <v>19</v>
      </c>
      <c r="AC11" s="49" t="s">
        <v>20</v>
      </c>
      <c r="AD11" s="47" t="s">
        <v>15</v>
      </c>
      <c r="AE11" s="41" t="s">
        <v>16</v>
      </c>
      <c r="AF11" s="41" t="s">
        <v>17</v>
      </c>
      <c r="AG11" s="41" t="s">
        <v>67</v>
      </c>
      <c r="AH11" s="41" t="s">
        <v>18</v>
      </c>
      <c r="AI11" s="48" t="s">
        <v>19</v>
      </c>
      <c r="AJ11" s="46" t="s">
        <v>20</v>
      </c>
      <c r="AK11" s="50" t="s">
        <v>15</v>
      </c>
      <c r="AL11" s="50" t="s">
        <v>16</v>
      </c>
      <c r="AM11" s="50" t="s">
        <v>17</v>
      </c>
      <c r="AN11" s="50" t="s">
        <v>67</v>
      </c>
      <c r="AO11" s="41" t="s">
        <v>18</v>
      </c>
      <c r="AP11" s="48" t="s">
        <v>19</v>
      </c>
      <c r="AQ11" s="49" t="s">
        <v>20</v>
      </c>
      <c r="AR11" s="47" t="s">
        <v>15</v>
      </c>
      <c r="AS11" s="41" t="s">
        <v>16</v>
      </c>
      <c r="AT11" s="41" t="s">
        <v>17</v>
      </c>
      <c r="AU11" s="41" t="s">
        <v>67</v>
      </c>
      <c r="AV11" s="41" t="s">
        <v>18</v>
      </c>
      <c r="AW11" s="48" t="s">
        <v>19</v>
      </c>
      <c r="AX11" s="51" t="s">
        <v>20</v>
      </c>
    </row>
    <row r="12" spans="1:50" s="35" customFormat="1" ht="16.5" thickBot="1">
      <c r="A12" s="269"/>
      <c r="I12" s="52"/>
      <c r="J12" s="52"/>
      <c r="K12" s="52"/>
      <c r="L12" s="52"/>
      <c r="M12" s="52"/>
      <c r="N12" s="52"/>
      <c r="AX12" s="270"/>
    </row>
    <row r="13" spans="1:50" s="9" customFormat="1" ht="23.25" thickBot="1">
      <c r="A13" s="159" t="s">
        <v>22</v>
      </c>
      <c r="B13" s="160" t="s">
        <v>23</v>
      </c>
      <c r="C13" s="161">
        <f>SUM(C14:C19)</f>
        <v>102</v>
      </c>
      <c r="D13" s="162">
        <f>I13+P13+W13+AD13+AK13+AR13</f>
        <v>36</v>
      </c>
      <c r="E13" s="163">
        <f>J13+Q13+X13+AE13+AL13+AS13</f>
        <v>66</v>
      </c>
      <c r="F13" s="163">
        <f>K13+R13+Y13+AF13+AM13+AT13</f>
        <v>0</v>
      </c>
      <c r="G13" s="163">
        <f aca="true" t="shared" si="0" ref="D13:H19">L13+S13+Z13+AG13+AN13+AU13</f>
        <v>0</v>
      </c>
      <c r="H13" s="164">
        <f t="shared" si="0"/>
        <v>0</v>
      </c>
      <c r="I13" s="165">
        <f>SUM(I14:I19)</f>
        <v>24</v>
      </c>
      <c r="J13" s="165">
        <f>SUM(J14:J19)</f>
        <v>0</v>
      </c>
      <c r="K13" s="165">
        <f>SUM(K14:K19)</f>
        <v>0</v>
      </c>
      <c r="L13" s="165">
        <f>SUM(L14:L19)</f>
        <v>0</v>
      </c>
      <c r="M13" s="165">
        <f>SUM(M14:M19)</f>
        <v>0</v>
      </c>
      <c r="N13" s="159">
        <f>COUNTIF(N14:N19,"E")</f>
        <v>0</v>
      </c>
      <c r="O13" s="159">
        <f aca="true" t="shared" si="1" ref="O13:T13">SUM(O14:O19)</f>
        <v>4</v>
      </c>
      <c r="P13" s="159">
        <f t="shared" si="1"/>
        <v>0</v>
      </c>
      <c r="Q13" s="159">
        <f t="shared" si="1"/>
        <v>12</v>
      </c>
      <c r="R13" s="159">
        <f t="shared" si="1"/>
        <v>0</v>
      </c>
      <c r="S13" s="159">
        <f t="shared" si="1"/>
        <v>0</v>
      </c>
      <c r="T13" s="159">
        <f t="shared" si="1"/>
        <v>0</v>
      </c>
      <c r="U13" s="159">
        <f>COUNTIF(U14:U19,"E")</f>
        <v>0</v>
      </c>
      <c r="V13" s="159">
        <f aca="true" t="shared" si="2" ref="V13:AA13">SUM(V14:V19)</f>
        <v>2</v>
      </c>
      <c r="W13" s="159">
        <f t="shared" si="2"/>
        <v>12</v>
      </c>
      <c r="X13" s="159">
        <f t="shared" si="2"/>
        <v>18</v>
      </c>
      <c r="Y13" s="159">
        <f t="shared" si="2"/>
        <v>0</v>
      </c>
      <c r="Z13" s="159">
        <f t="shared" si="2"/>
        <v>0</v>
      </c>
      <c r="AA13" s="159">
        <f t="shared" si="2"/>
        <v>0</v>
      </c>
      <c r="AB13" s="159">
        <f>COUNTIF(AB14:AB19,"E")</f>
        <v>0</v>
      </c>
      <c r="AC13" s="159">
        <f aca="true" t="shared" si="3" ref="AC13:AH13">SUM(AC14:AC19)</f>
        <v>4</v>
      </c>
      <c r="AD13" s="159">
        <f t="shared" si="3"/>
        <v>0</v>
      </c>
      <c r="AE13" s="159">
        <f t="shared" si="3"/>
        <v>12</v>
      </c>
      <c r="AF13" s="159">
        <f t="shared" si="3"/>
        <v>0</v>
      </c>
      <c r="AG13" s="159">
        <f t="shared" si="3"/>
        <v>0</v>
      </c>
      <c r="AH13" s="159">
        <f t="shared" si="3"/>
        <v>0</v>
      </c>
      <c r="AI13" s="159">
        <f>COUNTIF(AI14:AI19,"E")</f>
        <v>0</v>
      </c>
      <c r="AJ13" s="159">
        <f aca="true" t="shared" si="4" ref="AJ13:AO13">SUM(AJ14:AJ19)</f>
        <v>2</v>
      </c>
      <c r="AK13" s="159">
        <f t="shared" si="4"/>
        <v>0</v>
      </c>
      <c r="AL13" s="159">
        <f t="shared" si="4"/>
        <v>12</v>
      </c>
      <c r="AM13" s="159">
        <f t="shared" si="4"/>
        <v>0</v>
      </c>
      <c r="AN13" s="159">
        <f t="shared" si="4"/>
        <v>0</v>
      </c>
      <c r="AO13" s="159">
        <f t="shared" si="4"/>
        <v>0</v>
      </c>
      <c r="AP13" s="159">
        <f>COUNTIF(AP14:AP19,"E")</f>
        <v>0</v>
      </c>
      <c r="AQ13" s="159">
        <f aca="true" t="shared" si="5" ref="AQ13:AV13">SUM(AQ14:AQ19)</f>
        <v>2</v>
      </c>
      <c r="AR13" s="159">
        <f t="shared" si="5"/>
        <v>0</v>
      </c>
      <c r="AS13" s="159">
        <f t="shared" si="5"/>
        <v>12</v>
      </c>
      <c r="AT13" s="159">
        <f t="shared" si="5"/>
        <v>0</v>
      </c>
      <c r="AU13" s="159">
        <f t="shared" si="5"/>
        <v>0</v>
      </c>
      <c r="AV13" s="159">
        <f t="shared" si="5"/>
        <v>0</v>
      </c>
      <c r="AW13" s="159">
        <f>COUNTIF(AW14:AW19,"E")</f>
        <v>0</v>
      </c>
      <c r="AX13" s="159">
        <f>SUM(AX14:AX19)</f>
        <v>3</v>
      </c>
    </row>
    <row r="14" spans="1:50" s="9" customFormat="1" ht="23.25">
      <c r="A14" s="238">
        <v>1</v>
      </c>
      <c r="B14" s="167" t="s">
        <v>24</v>
      </c>
      <c r="C14" s="421">
        <f aca="true" t="shared" si="6" ref="C14:C19">SUM(D14:H14)</f>
        <v>6</v>
      </c>
      <c r="D14" s="169">
        <f t="shared" si="0"/>
        <v>0</v>
      </c>
      <c r="E14" s="170">
        <f t="shared" si="0"/>
        <v>6</v>
      </c>
      <c r="F14" s="170">
        <f t="shared" si="0"/>
        <v>0</v>
      </c>
      <c r="G14" s="170">
        <f t="shared" si="0"/>
        <v>0</v>
      </c>
      <c r="H14" s="171">
        <f t="shared" si="0"/>
        <v>0</v>
      </c>
      <c r="I14" s="73"/>
      <c r="J14" s="74"/>
      <c r="K14" s="74"/>
      <c r="L14" s="74"/>
      <c r="M14" s="172"/>
      <c r="N14" s="172"/>
      <c r="O14" s="72"/>
      <c r="P14" s="111"/>
      <c r="Q14" s="87"/>
      <c r="R14" s="87"/>
      <c r="S14" s="87"/>
      <c r="T14" s="87"/>
      <c r="U14" s="173"/>
      <c r="V14" s="72"/>
      <c r="W14" s="111"/>
      <c r="X14" s="87">
        <v>6</v>
      </c>
      <c r="Y14" s="87"/>
      <c r="Z14" s="87"/>
      <c r="AA14" s="87"/>
      <c r="AB14" s="173" t="s">
        <v>25</v>
      </c>
      <c r="AC14" s="72">
        <v>1</v>
      </c>
      <c r="AD14" s="111"/>
      <c r="AE14" s="87"/>
      <c r="AF14" s="87"/>
      <c r="AG14" s="87"/>
      <c r="AH14" s="87"/>
      <c r="AI14" s="173"/>
      <c r="AJ14" s="72"/>
      <c r="AK14" s="111"/>
      <c r="AL14" s="87"/>
      <c r="AM14" s="87"/>
      <c r="AN14" s="87"/>
      <c r="AO14" s="87"/>
      <c r="AP14" s="173"/>
      <c r="AQ14" s="72"/>
      <c r="AR14" s="111"/>
      <c r="AS14" s="87"/>
      <c r="AT14" s="87"/>
      <c r="AU14" s="87"/>
      <c r="AV14" s="87"/>
      <c r="AW14" s="173"/>
      <c r="AX14" s="71"/>
    </row>
    <row r="15" spans="1:50" s="9" customFormat="1" ht="23.25">
      <c r="A15" s="222">
        <v>2</v>
      </c>
      <c r="B15" s="175" t="s">
        <v>48</v>
      </c>
      <c r="C15" s="253">
        <f t="shared" si="6"/>
        <v>48</v>
      </c>
      <c r="D15" s="176">
        <f t="shared" si="0"/>
        <v>0</v>
      </c>
      <c r="E15" s="150">
        <f t="shared" si="0"/>
        <v>48</v>
      </c>
      <c r="F15" s="150">
        <f t="shared" si="0"/>
        <v>0</v>
      </c>
      <c r="G15" s="150">
        <f t="shared" si="0"/>
        <v>0</v>
      </c>
      <c r="H15" s="177">
        <f t="shared" si="0"/>
        <v>0</v>
      </c>
      <c r="I15" s="55"/>
      <c r="J15" s="56"/>
      <c r="K15" s="56"/>
      <c r="L15" s="56"/>
      <c r="M15" s="57"/>
      <c r="N15" s="57"/>
      <c r="O15" s="54"/>
      <c r="P15" s="58"/>
      <c r="Q15" s="59"/>
      <c r="R15" s="59"/>
      <c r="S15" s="59"/>
      <c r="T15" s="59"/>
      <c r="U15" s="60"/>
      <c r="V15" s="54"/>
      <c r="W15" s="58"/>
      <c r="X15" s="59">
        <v>12</v>
      </c>
      <c r="Y15" s="59"/>
      <c r="Z15" s="59"/>
      <c r="AA15" s="59"/>
      <c r="AB15" s="60" t="s">
        <v>25</v>
      </c>
      <c r="AC15" s="102">
        <v>2</v>
      </c>
      <c r="AD15" s="58"/>
      <c r="AE15" s="59">
        <v>12</v>
      </c>
      <c r="AF15" s="59"/>
      <c r="AG15" s="59"/>
      <c r="AH15" s="59"/>
      <c r="AI15" s="60" t="s">
        <v>25</v>
      </c>
      <c r="AJ15" s="102">
        <v>2</v>
      </c>
      <c r="AK15" s="58"/>
      <c r="AL15" s="59">
        <v>12</v>
      </c>
      <c r="AM15" s="59"/>
      <c r="AN15" s="59"/>
      <c r="AO15" s="59"/>
      <c r="AP15" s="60" t="s">
        <v>25</v>
      </c>
      <c r="AQ15" s="102">
        <v>2</v>
      </c>
      <c r="AR15" s="58"/>
      <c r="AS15" s="59">
        <v>12</v>
      </c>
      <c r="AT15" s="59"/>
      <c r="AU15" s="59"/>
      <c r="AV15" s="59"/>
      <c r="AW15" s="148" t="s">
        <v>220</v>
      </c>
      <c r="AX15" s="178">
        <v>3</v>
      </c>
    </row>
    <row r="16" spans="1:50" s="9" customFormat="1" ht="23.25">
      <c r="A16" s="222">
        <v>3</v>
      </c>
      <c r="B16" s="151" t="s">
        <v>26</v>
      </c>
      <c r="C16" s="253">
        <f t="shared" si="6"/>
        <v>12</v>
      </c>
      <c r="D16" s="176">
        <f t="shared" si="0"/>
        <v>0</v>
      </c>
      <c r="E16" s="150">
        <f t="shared" si="0"/>
        <v>12</v>
      </c>
      <c r="F16" s="150">
        <f t="shared" si="0"/>
        <v>0</v>
      </c>
      <c r="G16" s="150">
        <f t="shared" si="0"/>
        <v>0</v>
      </c>
      <c r="H16" s="177">
        <f t="shared" si="0"/>
        <v>0</v>
      </c>
      <c r="I16" s="64"/>
      <c r="J16" s="56"/>
      <c r="K16" s="56"/>
      <c r="L16" s="56"/>
      <c r="M16" s="57"/>
      <c r="N16" s="57"/>
      <c r="O16" s="54"/>
      <c r="P16" s="64"/>
      <c r="Q16" s="56">
        <v>12</v>
      </c>
      <c r="R16" s="56"/>
      <c r="S16" s="56"/>
      <c r="T16" s="57"/>
      <c r="U16" s="57" t="s">
        <v>25</v>
      </c>
      <c r="V16" s="54">
        <v>2</v>
      </c>
      <c r="W16" s="58"/>
      <c r="X16" s="59"/>
      <c r="Y16" s="59"/>
      <c r="Z16" s="59"/>
      <c r="AA16" s="59"/>
      <c r="AB16" s="60"/>
      <c r="AC16" s="54"/>
      <c r="AD16" s="58"/>
      <c r="AE16" s="59"/>
      <c r="AF16" s="59"/>
      <c r="AG16" s="59"/>
      <c r="AH16" s="59"/>
      <c r="AI16" s="60"/>
      <c r="AJ16" s="54"/>
      <c r="AK16" s="58"/>
      <c r="AL16" s="59"/>
      <c r="AM16" s="59"/>
      <c r="AN16" s="59"/>
      <c r="AO16" s="59"/>
      <c r="AP16" s="60"/>
      <c r="AQ16" s="54"/>
      <c r="AR16" s="58"/>
      <c r="AS16" s="59"/>
      <c r="AT16" s="59"/>
      <c r="AU16" s="59"/>
      <c r="AV16" s="59"/>
      <c r="AW16" s="60"/>
      <c r="AX16" s="53"/>
    </row>
    <row r="17" spans="1:50" s="9" customFormat="1" ht="23.25">
      <c r="A17" s="222">
        <v>4</v>
      </c>
      <c r="B17" s="154" t="s">
        <v>27</v>
      </c>
      <c r="C17" s="253">
        <f t="shared" si="6"/>
        <v>12</v>
      </c>
      <c r="D17" s="176">
        <f t="shared" si="0"/>
        <v>12</v>
      </c>
      <c r="E17" s="150">
        <f t="shared" si="0"/>
        <v>0</v>
      </c>
      <c r="F17" s="150">
        <f t="shared" si="0"/>
        <v>0</v>
      </c>
      <c r="G17" s="150">
        <f t="shared" si="0"/>
        <v>0</v>
      </c>
      <c r="H17" s="177">
        <f t="shared" si="0"/>
        <v>0</v>
      </c>
      <c r="I17" s="55"/>
      <c r="J17" s="56"/>
      <c r="K17" s="56"/>
      <c r="L17" s="56"/>
      <c r="M17" s="57"/>
      <c r="N17" s="57"/>
      <c r="O17" s="54"/>
      <c r="P17" s="58"/>
      <c r="Q17" s="59"/>
      <c r="R17" s="59"/>
      <c r="S17" s="59"/>
      <c r="T17" s="59"/>
      <c r="U17" s="60"/>
      <c r="V17" s="54"/>
      <c r="W17" s="58">
        <v>12</v>
      </c>
      <c r="X17" s="59"/>
      <c r="Y17" s="59"/>
      <c r="Z17" s="59"/>
      <c r="AA17" s="59"/>
      <c r="AB17" s="60" t="s">
        <v>25</v>
      </c>
      <c r="AC17" s="54">
        <v>1</v>
      </c>
      <c r="AD17" s="58"/>
      <c r="AE17" s="59"/>
      <c r="AF17" s="59"/>
      <c r="AG17" s="59"/>
      <c r="AH17" s="59"/>
      <c r="AI17" s="60"/>
      <c r="AJ17" s="54"/>
      <c r="AK17" s="58"/>
      <c r="AL17" s="59"/>
      <c r="AM17" s="59"/>
      <c r="AN17" s="59"/>
      <c r="AO17" s="59"/>
      <c r="AP17" s="60"/>
      <c r="AQ17" s="54"/>
      <c r="AR17" s="58"/>
      <c r="AS17" s="59"/>
      <c r="AT17" s="59"/>
      <c r="AU17" s="59"/>
      <c r="AV17" s="59"/>
      <c r="AW17" s="60"/>
      <c r="AX17" s="53"/>
    </row>
    <row r="18" spans="1:50" s="9" customFormat="1" ht="23.25">
      <c r="A18" s="222">
        <v>5</v>
      </c>
      <c r="B18" s="175" t="s">
        <v>207</v>
      </c>
      <c r="C18" s="253">
        <f t="shared" si="6"/>
        <v>12</v>
      </c>
      <c r="D18" s="176">
        <f t="shared" si="0"/>
        <v>12</v>
      </c>
      <c r="E18" s="150">
        <f t="shared" si="0"/>
        <v>0</v>
      </c>
      <c r="F18" s="150">
        <f t="shared" si="0"/>
        <v>0</v>
      </c>
      <c r="G18" s="150">
        <f t="shared" si="0"/>
        <v>0</v>
      </c>
      <c r="H18" s="177">
        <f t="shared" si="0"/>
        <v>0</v>
      </c>
      <c r="I18" s="55">
        <v>12</v>
      </c>
      <c r="J18" s="56"/>
      <c r="K18" s="56"/>
      <c r="L18" s="56"/>
      <c r="M18" s="57"/>
      <c r="N18" s="57" t="s">
        <v>25</v>
      </c>
      <c r="O18" s="54">
        <v>2</v>
      </c>
      <c r="P18" s="58"/>
      <c r="Q18" s="59"/>
      <c r="R18" s="59"/>
      <c r="S18" s="59"/>
      <c r="T18" s="59"/>
      <c r="U18" s="60"/>
      <c r="V18" s="54"/>
      <c r="W18" s="58"/>
      <c r="X18" s="59"/>
      <c r="Y18" s="59"/>
      <c r="Z18" s="59"/>
      <c r="AA18" s="59"/>
      <c r="AB18" s="60"/>
      <c r="AC18" s="54"/>
      <c r="AD18" s="58"/>
      <c r="AE18" s="59"/>
      <c r="AF18" s="59"/>
      <c r="AG18" s="59"/>
      <c r="AH18" s="59"/>
      <c r="AI18" s="60"/>
      <c r="AJ18" s="54"/>
      <c r="AK18" s="58"/>
      <c r="AL18" s="59"/>
      <c r="AM18" s="59"/>
      <c r="AN18" s="59"/>
      <c r="AO18" s="59"/>
      <c r="AP18" s="60"/>
      <c r="AQ18" s="54"/>
      <c r="AR18" s="58"/>
      <c r="AS18" s="59"/>
      <c r="AT18" s="59"/>
      <c r="AU18" s="59"/>
      <c r="AV18" s="59"/>
      <c r="AW18" s="60"/>
      <c r="AX18" s="53"/>
    </row>
    <row r="19" spans="1:50" s="9" customFormat="1" ht="24" thickBot="1">
      <c r="A19" s="227">
        <v>6</v>
      </c>
      <c r="B19" s="180" t="s">
        <v>208</v>
      </c>
      <c r="C19" s="429">
        <f t="shared" si="6"/>
        <v>12</v>
      </c>
      <c r="D19" s="182">
        <f t="shared" si="0"/>
        <v>12</v>
      </c>
      <c r="E19" s="156">
        <f t="shared" si="0"/>
        <v>0</v>
      </c>
      <c r="F19" s="156">
        <f t="shared" si="0"/>
        <v>0</v>
      </c>
      <c r="G19" s="156">
        <f t="shared" si="0"/>
        <v>0</v>
      </c>
      <c r="H19" s="183">
        <f t="shared" si="0"/>
        <v>0</v>
      </c>
      <c r="I19" s="184">
        <v>12</v>
      </c>
      <c r="J19" s="185"/>
      <c r="K19" s="185"/>
      <c r="L19" s="185"/>
      <c r="M19" s="186"/>
      <c r="N19" s="186" t="s">
        <v>25</v>
      </c>
      <c r="O19" s="187">
        <v>2</v>
      </c>
      <c r="P19" s="188"/>
      <c r="Q19" s="189"/>
      <c r="R19" s="189"/>
      <c r="S19" s="189"/>
      <c r="T19" s="189"/>
      <c r="U19" s="190"/>
      <c r="V19" s="187"/>
      <c r="W19" s="188"/>
      <c r="X19" s="189"/>
      <c r="Y19" s="189"/>
      <c r="Z19" s="189"/>
      <c r="AA19" s="189"/>
      <c r="AB19" s="190"/>
      <c r="AC19" s="187"/>
      <c r="AD19" s="188"/>
      <c r="AE19" s="189"/>
      <c r="AF19" s="189"/>
      <c r="AG19" s="189"/>
      <c r="AH19" s="189"/>
      <c r="AI19" s="190"/>
      <c r="AJ19" s="187"/>
      <c r="AK19" s="188"/>
      <c r="AL19" s="189"/>
      <c r="AM19" s="189"/>
      <c r="AN19" s="189"/>
      <c r="AO19" s="189"/>
      <c r="AP19" s="190"/>
      <c r="AQ19" s="187"/>
      <c r="AR19" s="188"/>
      <c r="AS19" s="189"/>
      <c r="AT19" s="189"/>
      <c r="AU19" s="189"/>
      <c r="AV19" s="189"/>
      <c r="AW19" s="190"/>
      <c r="AX19" s="191"/>
    </row>
    <row r="20" spans="1:50" s="9" customFormat="1" ht="23.2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77"/>
      <c r="X20" s="77"/>
      <c r="Y20" s="77"/>
      <c r="Z20" s="77"/>
      <c r="AA20" s="77"/>
      <c r="AB20" s="77"/>
      <c r="AC20" s="192"/>
      <c r="AD20" s="77"/>
      <c r="AE20" s="77"/>
      <c r="AF20" s="77"/>
      <c r="AG20" s="77"/>
      <c r="AH20" s="77"/>
      <c r="AI20" s="77"/>
      <c r="AJ20" s="192"/>
      <c r="AK20" s="77"/>
      <c r="AL20" s="77"/>
      <c r="AM20" s="77"/>
      <c r="AN20" s="77"/>
      <c r="AO20" s="77"/>
      <c r="AP20" s="77"/>
      <c r="AQ20" s="192"/>
      <c r="AR20" s="77"/>
      <c r="AS20" s="77"/>
      <c r="AT20" s="77"/>
      <c r="AU20" s="77"/>
      <c r="AV20" s="77"/>
      <c r="AW20" s="77"/>
      <c r="AX20" s="192"/>
    </row>
    <row r="21" spans="1:50" s="9" customFormat="1" ht="23.25">
      <c r="A21" s="67"/>
      <c r="B21" s="150" t="s">
        <v>28</v>
      </c>
      <c r="C21" s="193">
        <v>4</v>
      </c>
      <c r="D21" s="194"/>
      <c r="E21" s="195"/>
      <c r="F21" s="195">
        <v>4</v>
      </c>
      <c r="G21" s="195"/>
      <c r="H21" s="196"/>
      <c r="I21" s="194"/>
      <c r="J21" s="195"/>
      <c r="K21" s="195"/>
      <c r="L21" s="195">
        <v>4</v>
      </c>
      <c r="M21" s="195"/>
      <c r="N21" s="196"/>
      <c r="O21" s="194" t="s">
        <v>72</v>
      </c>
      <c r="P21" s="197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9"/>
      <c r="AL21" s="199"/>
      <c r="AM21" s="199"/>
      <c r="AN21" s="199"/>
      <c r="AO21" s="199"/>
      <c r="AP21" s="199"/>
      <c r="AQ21" s="200"/>
      <c r="AR21" s="199"/>
      <c r="AS21" s="199"/>
      <c r="AT21" s="199"/>
      <c r="AU21" s="199"/>
      <c r="AV21" s="199"/>
      <c r="AW21" s="199"/>
      <c r="AX21" s="201"/>
    </row>
    <row r="22" spans="1:50" s="9" customFormat="1" ht="23.25">
      <c r="A22" s="67"/>
      <c r="B22" s="150" t="s">
        <v>29</v>
      </c>
      <c r="C22" s="193">
        <v>4</v>
      </c>
      <c r="D22" s="194"/>
      <c r="E22" s="195"/>
      <c r="F22" s="195">
        <v>4</v>
      </c>
      <c r="G22" s="195"/>
      <c r="H22" s="196"/>
      <c r="I22" s="194"/>
      <c r="J22" s="195"/>
      <c r="K22" s="195"/>
      <c r="L22" s="195">
        <v>4</v>
      </c>
      <c r="M22" s="195"/>
      <c r="N22" s="196"/>
      <c r="O22" s="193" t="s">
        <v>72</v>
      </c>
      <c r="P22" s="194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202"/>
      <c r="AL22" s="202"/>
      <c r="AM22" s="202"/>
      <c r="AN22" s="202"/>
      <c r="AO22" s="202"/>
      <c r="AP22" s="202"/>
      <c r="AQ22" s="203"/>
      <c r="AR22" s="202"/>
      <c r="AS22" s="202"/>
      <c r="AT22" s="202"/>
      <c r="AU22" s="202"/>
      <c r="AV22" s="202"/>
      <c r="AW22" s="202"/>
      <c r="AX22" s="176"/>
    </row>
    <row r="23" spans="1:57" s="69" customFormat="1" ht="23.25" thickBot="1">
      <c r="A23" s="65"/>
      <c r="B23" s="192"/>
      <c r="C23" s="37"/>
      <c r="D23" s="37"/>
      <c r="E23" s="210"/>
      <c r="F23" s="210"/>
      <c r="G23" s="210"/>
      <c r="H23" s="210"/>
      <c r="I23" s="211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110"/>
      <c r="AC23" s="158"/>
      <c r="AD23" s="158"/>
      <c r="AE23" s="158"/>
      <c r="AF23" s="68"/>
      <c r="AG23" s="68"/>
      <c r="AH23" s="68"/>
      <c r="AI23" s="67"/>
      <c r="AJ23" s="67"/>
      <c r="AK23" s="67"/>
      <c r="AL23" s="67"/>
      <c r="AM23" s="67"/>
      <c r="AN23" s="67"/>
      <c r="AO23" s="68"/>
      <c r="AP23" s="67"/>
      <c r="AQ23" s="67"/>
      <c r="AR23" s="67"/>
      <c r="AS23" s="67"/>
      <c r="AT23" s="67"/>
      <c r="AU23" s="67"/>
      <c r="AV23" s="68"/>
      <c r="AW23" s="65"/>
      <c r="AX23" s="65"/>
      <c r="AZ23" s="9"/>
      <c r="BA23" s="9"/>
      <c r="BB23" s="9"/>
      <c r="BC23" s="9"/>
      <c r="BD23" s="9"/>
      <c r="BE23" s="9"/>
    </row>
    <row r="24" spans="1:50" s="9" customFormat="1" ht="23.25" thickBot="1">
      <c r="A24" s="213" t="s">
        <v>30</v>
      </c>
      <c r="B24" s="214" t="s">
        <v>31</v>
      </c>
      <c r="C24" s="161">
        <f>SUM(C25:C34)</f>
        <v>232</v>
      </c>
      <c r="D24" s="215">
        <f aca="true" t="shared" si="7" ref="D24:H34">I24+P24+W24+AD24+AK24+AR24</f>
        <v>108</v>
      </c>
      <c r="E24" s="216">
        <f t="shared" si="7"/>
        <v>124</v>
      </c>
      <c r="F24" s="216">
        <f t="shared" si="7"/>
        <v>0</v>
      </c>
      <c r="G24" s="216">
        <f t="shared" si="7"/>
        <v>0</v>
      </c>
      <c r="H24" s="217">
        <f t="shared" si="7"/>
        <v>0</v>
      </c>
      <c r="I24" s="165">
        <f>SUM(I25:I34)</f>
        <v>60</v>
      </c>
      <c r="J24" s="165">
        <f>SUM(J25:J34)</f>
        <v>60</v>
      </c>
      <c r="K24" s="165">
        <f>SUM(K25:K34)</f>
        <v>0</v>
      </c>
      <c r="L24" s="165">
        <f>SUM(L25:L34)</f>
        <v>0</v>
      </c>
      <c r="M24" s="165">
        <f>SUM(M25:M34)</f>
        <v>0</v>
      </c>
      <c r="N24" s="159">
        <f>COUNTIF(N25:N34,"E")</f>
        <v>0</v>
      </c>
      <c r="O24" s="159">
        <f aca="true" t="shared" si="8" ref="O24:T24">SUM(O25:O34)</f>
        <v>14</v>
      </c>
      <c r="P24" s="159">
        <f t="shared" si="8"/>
        <v>24</v>
      </c>
      <c r="Q24" s="159">
        <f t="shared" si="8"/>
        <v>40</v>
      </c>
      <c r="R24" s="159">
        <f t="shared" si="8"/>
        <v>0</v>
      </c>
      <c r="S24" s="159">
        <f t="shared" si="8"/>
        <v>0</v>
      </c>
      <c r="T24" s="159">
        <f t="shared" si="8"/>
        <v>0</v>
      </c>
      <c r="U24" s="159">
        <f>COUNTIF(U25:U34,"E")</f>
        <v>0</v>
      </c>
      <c r="V24" s="159">
        <f aca="true" t="shared" si="9" ref="V24:AA24">SUM(V25:V34)</f>
        <v>7</v>
      </c>
      <c r="W24" s="159">
        <f t="shared" si="9"/>
        <v>24</v>
      </c>
      <c r="X24" s="159">
        <f t="shared" si="9"/>
        <v>24</v>
      </c>
      <c r="Y24" s="159">
        <f t="shared" si="9"/>
        <v>0</v>
      </c>
      <c r="Z24" s="159">
        <f t="shared" si="9"/>
        <v>0</v>
      </c>
      <c r="AA24" s="159">
        <f t="shared" si="9"/>
        <v>0</v>
      </c>
      <c r="AB24" s="159">
        <f>COUNTIF(AB25:AB34,"E")</f>
        <v>0</v>
      </c>
      <c r="AC24" s="159">
        <f aca="true" t="shared" si="10" ref="AC24:AH24">SUM(AC25:AC34)</f>
        <v>4</v>
      </c>
      <c r="AD24" s="159">
        <f t="shared" si="10"/>
        <v>0</v>
      </c>
      <c r="AE24" s="159">
        <f t="shared" si="10"/>
        <v>0</v>
      </c>
      <c r="AF24" s="159">
        <f t="shared" si="10"/>
        <v>0</v>
      </c>
      <c r="AG24" s="159">
        <f t="shared" si="10"/>
        <v>0</v>
      </c>
      <c r="AH24" s="159">
        <f t="shared" si="10"/>
        <v>0</v>
      </c>
      <c r="AI24" s="159">
        <f>COUNTIF(AI25:AI34,"E")</f>
        <v>0</v>
      </c>
      <c r="AJ24" s="159">
        <f aca="true" t="shared" si="11" ref="AJ24:AO24">SUM(AJ25:AJ34)</f>
        <v>0</v>
      </c>
      <c r="AK24" s="159">
        <f t="shared" si="11"/>
        <v>0</v>
      </c>
      <c r="AL24" s="159">
        <f t="shared" si="11"/>
        <v>0</v>
      </c>
      <c r="AM24" s="159">
        <f t="shared" si="11"/>
        <v>0</v>
      </c>
      <c r="AN24" s="159">
        <f t="shared" si="11"/>
        <v>0</v>
      </c>
      <c r="AO24" s="159">
        <f t="shared" si="11"/>
        <v>0</v>
      </c>
      <c r="AP24" s="159">
        <f>COUNTIF(AP25:AP34,"E")</f>
        <v>0</v>
      </c>
      <c r="AQ24" s="159">
        <f aca="true" t="shared" si="12" ref="AQ24:AV24">SUM(AQ25:AQ34)</f>
        <v>0</v>
      </c>
      <c r="AR24" s="159">
        <f t="shared" si="12"/>
        <v>0</v>
      </c>
      <c r="AS24" s="159">
        <f t="shared" si="12"/>
        <v>0</v>
      </c>
      <c r="AT24" s="159">
        <f t="shared" si="12"/>
        <v>0</v>
      </c>
      <c r="AU24" s="159">
        <f t="shared" si="12"/>
        <v>0</v>
      </c>
      <c r="AV24" s="159">
        <f t="shared" si="12"/>
        <v>0</v>
      </c>
      <c r="AW24" s="159">
        <f>COUNTIF(AW25:AW34,"E")</f>
        <v>0</v>
      </c>
      <c r="AX24" s="159">
        <f>SUM(AX25:AX34)</f>
        <v>0</v>
      </c>
    </row>
    <row r="25" spans="1:50" s="9" customFormat="1" ht="23.25">
      <c r="A25" s="218">
        <v>1</v>
      </c>
      <c r="B25" s="219" t="s">
        <v>73</v>
      </c>
      <c r="C25" s="259">
        <f>SUM(D25:H25)</f>
        <v>24</v>
      </c>
      <c r="D25" s="176">
        <f t="shared" si="7"/>
        <v>12</v>
      </c>
      <c r="E25" s="150">
        <f t="shared" si="7"/>
        <v>12</v>
      </c>
      <c r="F25" s="150">
        <f t="shared" si="7"/>
        <v>0</v>
      </c>
      <c r="G25" s="150">
        <f t="shared" si="7"/>
        <v>0</v>
      </c>
      <c r="H25" s="177">
        <f t="shared" si="7"/>
        <v>0</v>
      </c>
      <c r="I25" s="73">
        <v>12</v>
      </c>
      <c r="J25" s="74">
        <v>12</v>
      </c>
      <c r="K25" s="74"/>
      <c r="L25" s="74"/>
      <c r="M25" s="74"/>
      <c r="N25" s="220" t="s">
        <v>25</v>
      </c>
      <c r="O25" s="221">
        <v>2</v>
      </c>
      <c r="P25" s="75"/>
      <c r="Q25" s="76"/>
      <c r="R25" s="76"/>
      <c r="S25" s="76"/>
      <c r="T25" s="76"/>
      <c r="U25" s="77"/>
      <c r="V25" s="78"/>
      <c r="W25" s="75"/>
      <c r="X25" s="76"/>
      <c r="Y25" s="76"/>
      <c r="Z25" s="76"/>
      <c r="AA25" s="76"/>
      <c r="AB25" s="77"/>
      <c r="AC25" s="104"/>
      <c r="AD25" s="75"/>
      <c r="AE25" s="76"/>
      <c r="AF25" s="76"/>
      <c r="AG25" s="76"/>
      <c r="AH25" s="76"/>
      <c r="AI25" s="77"/>
      <c r="AJ25" s="78"/>
      <c r="AK25" s="75"/>
      <c r="AL25" s="76"/>
      <c r="AM25" s="76"/>
      <c r="AN25" s="76"/>
      <c r="AO25" s="76"/>
      <c r="AP25" s="77"/>
      <c r="AQ25" s="78"/>
      <c r="AR25" s="75"/>
      <c r="AS25" s="76"/>
      <c r="AT25" s="76"/>
      <c r="AU25" s="76"/>
      <c r="AV25" s="76"/>
      <c r="AW25" s="77"/>
      <c r="AX25" s="62"/>
    </row>
    <row r="26" spans="1:50" s="9" customFormat="1" ht="23.25">
      <c r="A26" s="222">
        <v>2</v>
      </c>
      <c r="B26" s="175" t="s">
        <v>74</v>
      </c>
      <c r="C26" s="253">
        <f aca="true" t="shared" si="13" ref="C26:C34">SUM(D26:H26)</f>
        <v>24</v>
      </c>
      <c r="D26" s="176">
        <f t="shared" si="7"/>
        <v>12</v>
      </c>
      <c r="E26" s="150">
        <f t="shared" si="7"/>
        <v>12</v>
      </c>
      <c r="F26" s="150">
        <f t="shared" si="7"/>
        <v>0</v>
      </c>
      <c r="G26" s="150">
        <f t="shared" si="7"/>
        <v>0</v>
      </c>
      <c r="H26" s="177">
        <f t="shared" si="7"/>
        <v>0</v>
      </c>
      <c r="I26" s="55">
        <v>12</v>
      </c>
      <c r="J26" s="56">
        <v>12</v>
      </c>
      <c r="K26" s="56"/>
      <c r="L26" s="56"/>
      <c r="M26" s="56"/>
      <c r="N26" s="79" t="s">
        <v>25</v>
      </c>
      <c r="O26" s="80">
        <v>3</v>
      </c>
      <c r="P26" s="81"/>
      <c r="Q26" s="56"/>
      <c r="R26" s="56"/>
      <c r="S26" s="56"/>
      <c r="T26" s="56"/>
      <c r="U26" s="82"/>
      <c r="V26" s="83"/>
      <c r="W26" s="81"/>
      <c r="X26" s="56"/>
      <c r="Y26" s="56"/>
      <c r="Z26" s="56"/>
      <c r="AA26" s="56"/>
      <c r="AB26" s="82"/>
      <c r="AC26" s="83"/>
      <c r="AD26" s="81"/>
      <c r="AE26" s="56"/>
      <c r="AF26" s="56"/>
      <c r="AG26" s="56"/>
      <c r="AH26" s="56"/>
      <c r="AI26" s="82"/>
      <c r="AJ26" s="83"/>
      <c r="AK26" s="81"/>
      <c r="AL26" s="56"/>
      <c r="AM26" s="56"/>
      <c r="AN26" s="56"/>
      <c r="AO26" s="56"/>
      <c r="AP26" s="82"/>
      <c r="AQ26" s="83"/>
      <c r="AR26" s="81"/>
      <c r="AS26" s="56"/>
      <c r="AT26" s="56"/>
      <c r="AU26" s="56"/>
      <c r="AV26" s="56"/>
      <c r="AW26" s="82"/>
      <c r="AX26" s="178"/>
    </row>
    <row r="27" spans="1:50" s="9" customFormat="1" ht="23.25">
      <c r="A27" s="222">
        <v>3</v>
      </c>
      <c r="B27" s="223" t="s">
        <v>75</v>
      </c>
      <c r="C27" s="253">
        <f t="shared" si="13"/>
        <v>24</v>
      </c>
      <c r="D27" s="176">
        <f t="shared" si="7"/>
        <v>12</v>
      </c>
      <c r="E27" s="150">
        <f t="shared" si="7"/>
        <v>12</v>
      </c>
      <c r="F27" s="150">
        <f t="shared" si="7"/>
        <v>0</v>
      </c>
      <c r="G27" s="150">
        <f t="shared" si="7"/>
        <v>0</v>
      </c>
      <c r="H27" s="177">
        <f t="shared" si="7"/>
        <v>0</v>
      </c>
      <c r="I27" s="55"/>
      <c r="J27" s="56"/>
      <c r="K27" s="56"/>
      <c r="L27" s="56"/>
      <c r="M27" s="56"/>
      <c r="N27" s="79"/>
      <c r="O27" s="80"/>
      <c r="P27" s="84"/>
      <c r="Q27" s="59"/>
      <c r="R27" s="59"/>
      <c r="S27" s="59"/>
      <c r="T27" s="59"/>
      <c r="U27" s="85"/>
      <c r="V27" s="61"/>
      <c r="W27" s="84">
        <v>12</v>
      </c>
      <c r="X27" s="59">
        <v>12</v>
      </c>
      <c r="Y27" s="59"/>
      <c r="Z27" s="59"/>
      <c r="AA27" s="59"/>
      <c r="AB27" s="85" t="s">
        <v>25</v>
      </c>
      <c r="AC27" s="83">
        <v>2</v>
      </c>
      <c r="AD27" s="84"/>
      <c r="AE27" s="59"/>
      <c r="AF27" s="59"/>
      <c r="AG27" s="59"/>
      <c r="AH27" s="59"/>
      <c r="AI27" s="85"/>
      <c r="AJ27" s="61"/>
      <c r="AK27" s="84"/>
      <c r="AL27" s="59"/>
      <c r="AM27" s="59"/>
      <c r="AN27" s="59"/>
      <c r="AO27" s="59"/>
      <c r="AP27" s="85"/>
      <c r="AQ27" s="61"/>
      <c r="AR27" s="84"/>
      <c r="AS27" s="59"/>
      <c r="AT27" s="59"/>
      <c r="AU27" s="59"/>
      <c r="AV27" s="59"/>
      <c r="AW27" s="85"/>
      <c r="AX27" s="53"/>
    </row>
    <row r="28" spans="1:50" s="9" customFormat="1" ht="23.25">
      <c r="A28" s="222">
        <v>4</v>
      </c>
      <c r="B28" s="223" t="s">
        <v>76</v>
      </c>
      <c r="C28" s="253">
        <f t="shared" si="13"/>
        <v>24</v>
      </c>
      <c r="D28" s="176">
        <f t="shared" si="7"/>
        <v>12</v>
      </c>
      <c r="E28" s="150">
        <f t="shared" si="7"/>
        <v>12</v>
      </c>
      <c r="F28" s="150">
        <f t="shared" si="7"/>
        <v>0</v>
      </c>
      <c r="G28" s="150">
        <f t="shared" si="7"/>
        <v>0</v>
      </c>
      <c r="H28" s="177">
        <f t="shared" si="7"/>
        <v>0</v>
      </c>
      <c r="I28" s="55">
        <v>12</v>
      </c>
      <c r="J28" s="74">
        <v>12</v>
      </c>
      <c r="K28" s="56"/>
      <c r="L28" s="56"/>
      <c r="M28" s="56"/>
      <c r="N28" s="79" t="s">
        <v>25</v>
      </c>
      <c r="O28" s="80">
        <v>4</v>
      </c>
      <c r="P28" s="81"/>
      <c r="Q28" s="56"/>
      <c r="R28" s="56"/>
      <c r="S28" s="59"/>
      <c r="T28" s="59"/>
      <c r="U28" s="85"/>
      <c r="V28" s="83"/>
      <c r="W28" s="84"/>
      <c r="X28" s="59"/>
      <c r="Y28" s="59"/>
      <c r="Z28" s="59"/>
      <c r="AA28" s="59"/>
      <c r="AB28" s="85"/>
      <c r="AC28" s="102"/>
      <c r="AD28" s="84"/>
      <c r="AE28" s="59"/>
      <c r="AF28" s="59"/>
      <c r="AG28" s="59"/>
      <c r="AH28" s="59"/>
      <c r="AI28" s="85"/>
      <c r="AJ28" s="61"/>
      <c r="AK28" s="84"/>
      <c r="AL28" s="59"/>
      <c r="AM28" s="59"/>
      <c r="AN28" s="59"/>
      <c r="AO28" s="59"/>
      <c r="AP28" s="85"/>
      <c r="AQ28" s="61"/>
      <c r="AR28" s="84"/>
      <c r="AS28" s="59"/>
      <c r="AT28" s="59"/>
      <c r="AU28" s="59"/>
      <c r="AV28" s="59"/>
      <c r="AW28" s="85"/>
      <c r="AX28" s="53"/>
    </row>
    <row r="29" spans="1:50" s="9" customFormat="1" ht="23.25">
      <c r="A29" s="222">
        <v>5</v>
      </c>
      <c r="B29" s="175" t="s">
        <v>167</v>
      </c>
      <c r="C29" s="253">
        <f t="shared" si="13"/>
        <v>24</v>
      </c>
      <c r="D29" s="176">
        <f t="shared" si="7"/>
        <v>12</v>
      </c>
      <c r="E29" s="150">
        <f t="shared" si="7"/>
        <v>12</v>
      </c>
      <c r="F29" s="150">
        <f t="shared" si="7"/>
        <v>0</v>
      </c>
      <c r="G29" s="150">
        <f t="shared" si="7"/>
        <v>0</v>
      </c>
      <c r="H29" s="177">
        <f t="shared" si="7"/>
        <v>0</v>
      </c>
      <c r="I29" s="55">
        <v>12</v>
      </c>
      <c r="J29" s="56">
        <v>12</v>
      </c>
      <c r="K29" s="56"/>
      <c r="L29" s="56"/>
      <c r="M29" s="56"/>
      <c r="N29" s="79" t="s">
        <v>25</v>
      </c>
      <c r="O29" s="80">
        <v>2</v>
      </c>
      <c r="P29" s="86"/>
      <c r="Q29" s="87"/>
      <c r="R29" s="87"/>
      <c r="S29" s="87"/>
      <c r="T29" s="87"/>
      <c r="U29" s="88"/>
      <c r="V29" s="61"/>
      <c r="W29" s="86"/>
      <c r="X29" s="87"/>
      <c r="Y29" s="87"/>
      <c r="Z29" s="87"/>
      <c r="AA29" s="87"/>
      <c r="AB29" s="88"/>
      <c r="AC29" s="61"/>
      <c r="AD29" s="86"/>
      <c r="AE29" s="87"/>
      <c r="AF29" s="87"/>
      <c r="AG29" s="87"/>
      <c r="AH29" s="87"/>
      <c r="AI29" s="88"/>
      <c r="AJ29" s="61"/>
      <c r="AK29" s="86"/>
      <c r="AL29" s="87"/>
      <c r="AM29" s="87"/>
      <c r="AN29" s="87"/>
      <c r="AO29" s="87"/>
      <c r="AP29" s="88"/>
      <c r="AQ29" s="61"/>
      <c r="AR29" s="86"/>
      <c r="AS29" s="87"/>
      <c r="AT29" s="87"/>
      <c r="AU29" s="87"/>
      <c r="AV29" s="87"/>
      <c r="AW29" s="88"/>
      <c r="AX29" s="53"/>
    </row>
    <row r="30" spans="1:50" s="9" customFormat="1" ht="23.25">
      <c r="A30" s="222">
        <v>6</v>
      </c>
      <c r="B30" s="175" t="s">
        <v>53</v>
      </c>
      <c r="C30" s="253">
        <f t="shared" si="13"/>
        <v>24</v>
      </c>
      <c r="D30" s="176">
        <f t="shared" si="7"/>
        <v>12</v>
      </c>
      <c r="E30" s="150">
        <f t="shared" si="7"/>
        <v>12</v>
      </c>
      <c r="F30" s="150">
        <f t="shared" si="7"/>
        <v>0</v>
      </c>
      <c r="G30" s="150">
        <f t="shared" si="7"/>
        <v>0</v>
      </c>
      <c r="H30" s="177">
        <f t="shared" si="7"/>
        <v>0</v>
      </c>
      <c r="I30" s="55">
        <v>12</v>
      </c>
      <c r="J30" s="56">
        <v>12</v>
      </c>
      <c r="K30" s="56"/>
      <c r="L30" s="56"/>
      <c r="M30" s="56"/>
      <c r="N30" s="79" t="s">
        <v>25</v>
      </c>
      <c r="O30" s="80">
        <v>3</v>
      </c>
      <c r="P30" s="86"/>
      <c r="Q30" s="87"/>
      <c r="R30" s="87"/>
      <c r="S30" s="87"/>
      <c r="T30" s="87"/>
      <c r="U30" s="88"/>
      <c r="V30" s="61"/>
      <c r="W30" s="86"/>
      <c r="X30" s="87"/>
      <c r="Y30" s="87"/>
      <c r="Z30" s="87"/>
      <c r="AA30" s="87"/>
      <c r="AB30" s="88"/>
      <c r="AC30" s="61"/>
      <c r="AD30" s="86"/>
      <c r="AE30" s="87"/>
      <c r="AF30" s="87"/>
      <c r="AG30" s="87"/>
      <c r="AH30" s="87"/>
      <c r="AI30" s="88"/>
      <c r="AJ30" s="61"/>
      <c r="AK30" s="86"/>
      <c r="AL30" s="87"/>
      <c r="AM30" s="87"/>
      <c r="AN30" s="87"/>
      <c r="AO30" s="87"/>
      <c r="AP30" s="88"/>
      <c r="AQ30" s="61"/>
      <c r="AR30" s="86"/>
      <c r="AS30" s="87"/>
      <c r="AT30" s="87"/>
      <c r="AU30" s="87"/>
      <c r="AV30" s="87"/>
      <c r="AW30" s="88"/>
      <c r="AX30" s="53"/>
    </row>
    <row r="31" spans="1:50" s="9" customFormat="1" ht="23.25">
      <c r="A31" s="222">
        <v>7</v>
      </c>
      <c r="B31" s="224" t="s">
        <v>55</v>
      </c>
      <c r="C31" s="253">
        <f t="shared" si="13"/>
        <v>24</v>
      </c>
      <c r="D31" s="176">
        <f t="shared" si="7"/>
        <v>12</v>
      </c>
      <c r="E31" s="150">
        <f t="shared" si="7"/>
        <v>12</v>
      </c>
      <c r="F31" s="150">
        <f t="shared" si="7"/>
        <v>0</v>
      </c>
      <c r="G31" s="150">
        <f t="shared" si="7"/>
        <v>0</v>
      </c>
      <c r="H31" s="177">
        <f t="shared" si="7"/>
        <v>0</v>
      </c>
      <c r="I31" s="64"/>
      <c r="J31" s="89"/>
      <c r="K31" s="89"/>
      <c r="L31" s="56"/>
      <c r="M31" s="56"/>
      <c r="N31" s="79"/>
      <c r="O31" s="80"/>
      <c r="P31" s="86">
        <v>12</v>
      </c>
      <c r="Q31" s="87">
        <v>12</v>
      </c>
      <c r="R31" s="87"/>
      <c r="S31" s="87"/>
      <c r="T31" s="87"/>
      <c r="U31" s="88" t="s">
        <v>25</v>
      </c>
      <c r="V31" s="61">
        <v>3</v>
      </c>
      <c r="W31" s="86"/>
      <c r="X31" s="87"/>
      <c r="Y31" s="87"/>
      <c r="Z31" s="87"/>
      <c r="AA31" s="87"/>
      <c r="AB31" s="88"/>
      <c r="AC31" s="61"/>
      <c r="AD31" s="86"/>
      <c r="AE31" s="87"/>
      <c r="AF31" s="87"/>
      <c r="AG31" s="87"/>
      <c r="AH31" s="87"/>
      <c r="AI31" s="88"/>
      <c r="AJ31" s="61"/>
      <c r="AK31" s="86"/>
      <c r="AL31" s="87"/>
      <c r="AM31" s="87"/>
      <c r="AN31" s="87"/>
      <c r="AO31" s="87"/>
      <c r="AP31" s="88"/>
      <c r="AQ31" s="61"/>
      <c r="AR31" s="86"/>
      <c r="AS31" s="87"/>
      <c r="AT31" s="87"/>
      <c r="AU31" s="87"/>
      <c r="AV31" s="87"/>
      <c r="AW31" s="88"/>
      <c r="AX31" s="53"/>
    </row>
    <row r="32" spans="1:50" s="9" customFormat="1" ht="23.25">
      <c r="A32" s="222">
        <v>8</v>
      </c>
      <c r="B32" s="175" t="s">
        <v>54</v>
      </c>
      <c r="C32" s="253">
        <f t="shared" si="13"/>
        <v>16</v>
      </c>
      <c r="D32" s="176">
        <f t="shared" si="7"/>
        <v>0</v>
      </c>
      <c r="E32" s="150">
        <f t="shared" si="7"/>
        <v>16</v>
      </c>
      <c r="F32" s="150">
        <f t="shared" si="7"/>
        <v>0</v>
      </c>
      <c r="G32" s="150">
        <f t="shared" si="7"/>
        <v>0</v>
      </c>
      <c r="H32" s="177">
        <f t="shared" si="7"/>
        <v>0</v>
      </c>
      <c r="I32" s="55"/>
      <c r="J32" s="56"/>
      <c r="K32" s="56"/>
      <c r="L32" s="89"/>
      <c r="M32" s="89"/>
      <c r="N32" s="90"/>
      <c r="O32" s="225"/>
      <c r="P32" s="84"/>
      <c r="Q32" s="59">
        <v>16</v>
      </c>
      <c r="R32" s="59"/>
      <c r="S32" s="59"/>
      <c r="T32" s="59"/>
      <c r="U32" s="92" t="s">
        <v>25</v>
      </c>
      <c r="V32" s="93">
        <v>2</v>
      </c>
      <c r="W32" s="84"/>
      <c r="X32" s="59"/>
      <c r="Y32" s="59"/>
      <c r="Z32" s="59"/>
      <c r="AA32" s="59"/>
      <c r="AB32" s="92"/>
      <c r="AC32" s="93"/>
      <c r="AD32" s="84"/>
      <c r="AE32" s="59"/>
      <c r="AF32" s="59"/>
      <c r="AG32" s="59"/>
      <c r="AH32" s="59"/>
      <c r="AI32" s="92"/>
      <c r="AJ32" s="93"/>
      <c r="AK32" s="84"/>
      <c r="AL32" s="59"/>
      <c r="AM32" s="59"/>
      <c r="AN32" s="59"/>
      <c r="AO32" s="59"/>
      <c r="AP32" s="92"/>
      <c r="AQ32" s="93"/>
      <c r="AR32" s="84"/>
      <c r="AS32" s="59"/>
      <c r="AT32" s="59"/>
      <c r="AU32" s="59"/>
      <c r="AV32" s="59"/>
      <c r="AW32" s="92"/>
      <c r="AX32" s="226"/>
    </row>
    <row r="33" spans="1:50" s="9" customFormat="1" ht="23.25">
      <c r="A33" s="222">
        <v>9</v>
      </c>
      <c r="B33" s="175" t="s">
        <v>56</v>
      </c>
      <c r="C33" s="253">
        <f t="shared" si="13"/>
        <v>24</v>
      </c>
      <c r="D33" s="176">
        <f t="shared" si="7"/>
        <v>12</v>
      </c>
      <c r="E33" s="150">
        <f t="shared" si="7"/>
        <v>12</v>
      </c>
      <c r="F33" s="150">
        <f t="shared" si="7"/>
        <v>0</v>
      </c>
      <c r="G33" s="150">
        <f t="shared" si="7"/>
        <v>0</v>
      </c>
      <c r="H33" s="177">
        <f t="shared" si="7"/>
        <v>0</v>
      </c>
      <c r="I33" s="55"/>
      <c r="J33" s="56"/>
      <c r="K33" s="94"/>
      <c r="L33" s="89"/>
      <c r="M33" s="89"/>
      <c r="N33" s="90"/>
      <c r="O33" s="91"/>
      <c r="P33" s="84">
        <v>12</v>
      </c>
      <c r="Q33" s="59">
        <v>12</v>
      </c>
      <c r="R33" s="59"/>
      <c r="S33" s="59"/>
      <c r="T33" s="59"/>
      <c r="U33" s="92" t="s">
        <v>25</v>
      </c>
      <c r="V33" s="93">
        <v>2</v>
      </c>
      <c r="W33" s="84"/>
      <c r="X33" s="59"/>
      <c r="Y33" s="59"/>
      <c r="Z33" s="59"/>
      <c r="AA33" s="59"/>
      <c r="AB33" s="92"/>
      <c r="AC33" s="93"/>
      <c r="AD33" s="84"/>
      <c r="AE33" s="59"/>
      <c r="AF33" s="59"/>
      <c r="AG33" s="59"/>
      <c r="AH33" s="59"/>
      <c r="AI33" s="92"/>
      <c r="AJ33" s="93"/>
      <c r="AK33" s="84"/>
      <c r="AL33" s="59"/>
      <c r="AM33" s="59"/>
      <c r="AN33" s="59"/>
      <c r="AO33" s="59"/>
      <c r="AP33" s="92"/>
      <c r="AQ33" s="93"/>
      <c r="AR33" s="84"/>
      <c r="AS33" s="59"/>
      <c r="AT33" s="59"/>
      <c r="AU33" s="59"/>
      <c r="AV33" s="59"/>
      <c r="AW33" s="92"/>
      <c r="AX33" s="226"/>
    </row>
    <row r="34" spans="1:50" s="9" customFormat="1" ht="24" thickBot="1">
      <c r="A34" s="227">
        <v>10</v>
      </c>
      <c r="B34" s="180" t="s">
        <v>64</v>
      </c>
      <c r="C34" s="429">
        <f t="shared" si="13"/>
        <v>24</v>
      </c>
      <c r="D34" s="182">
        <f t="shared" si="7"/>
        <v>12</v>
      </c>
      <c r="E34" s="156">
        <f t="shared" si="7"/>
        <v>12</v>
      </c>
      <c r="F34" s="156">
        <f t="shared" si="7"/>
        <v>0</v>
      </c>
      <c r="G34" s="156">
        <f t="shared" si="7"/>
        <v>0</v>
      </c>
      <c r="H34" s="183">
        <f t="shared" si="7"/>
        <v>0</v>
      </c>
      <c r="I34" s="228"/>
      <c r="J34" s="229"/>
      <c r="K34" s="185"/>
      <c r="L34" s="185"/>
      <c r="M34" s="185"/>
      <c r="N34" s="230"/>
      <c r="O34" s="231"/>
      <c r="P34" s="232"/>
      <c r="Q34" s="189"/>
      <c r="R34" s="189"/>
      <c r="S34" s="189"/>
      <c r="T34" s="189"/>
      <c r="U34" s="233"/>
      <c r="V34" s="234"/>
      <c r="W34" s="232">
        <v>12</v>
      </c>
      <c r="X34" s="189">
        <v>12</v>
      </c>
      <c r="Y34" s="189"/>
      <c r="Z34" s="189"/>
      <c r="AA34" s="189"/>
      <c r="AB34" s="233" t="s">
        <v>25</v>
      </c>
      <c r="AC34" s="234">
        <v>2</v>
      </c>
      <c r="AD34" s="232"/>
      <c r="AE34" s="189"/>
      <c r="AF34" s="189"/>
      <c r="AG34" s="189"/>
      <c r="AH34" s="189"/>
      <c r="AI34" s="233"/>
      <c r="AJ34" s="234"/>
      <c r="AK34" s="232"/>
      <c r="AL34" s="189"/>
      <c r="AM34" s="189"/>
      <c r="AN34" s="189"/>
      <c r="AO34" s="189"/>
      <c r="AP34" s="233"/>
      <c r="AQ34" s="234"/>
      <c r="AR34" s="232"/>
      <c r="AS34" s="189"/>
      <c r="AT34" s="189"/>
      <c r="AU34" s="189"/>
      <c r="AV34" s="189"/>
      <c r="AW34" s="233"/>
      <c r="AX34" s="191"/>
    </row>
    <row r="35" s="9" customFormat="1" ht="19.5" thickBot="1"/>
    <row r="36" spans="1:50" s="9" customFormat="1" ht="23.25" thickBot="1">
      <c r="A36" s="159" t="s">
        <v>32</v>
      </c>
      <c r="B36" s="235" t="s">
        <v>33</v>
      </c>
      <c r="C36" s="161">
        <f>SUM(C37:C47)</f>
        <v>316</v>
      </c>
      <c r="D36" s="162">
        <f aca="true" t="shared" si="14" ref="D36:H47">I36+P36+W36+AD36+AK36+AR36</f>
        <v>132</v>
      </c>
      <c r="E36" s="163">
        <f t="shared" si="14"/>
        <v>140</v>
      </c>
      <c r="F36" s="163">
        <f t="shared" si="14"/>
        <v>44</v>
      </c>
      <c r="G36" s="163">
        <f t="shared" si="14"/>
        <v>0</v>
      </c>
      <c r="H36" s="164">
        <f t="shared" si="14"/>
        <v>0</v>
      </c>
      <c r="I36" s="165">
        <f>SUM(I37:I47)</f>
        <v>44</v>
      </c>
      <c r="J36" s="165">
        <f>SUM(J37:J47)</f>
        <v>44</v>
      </c>
      <c r="K36" s="165">
        <f>SUM(K37:K47)</f>
        <v>0</v>
      </c>
      <c r="L36" s="165">
        <f>SUM(L37:L47)</f>
        <v>0</v>
      </c>
      <c r="M36" s="165">
        <f>SUM(M37:M47)</f>
        <v>0</v>
      </c>
      <c r="N36" s="165">
        <f>COUNTIF(N37:N47,"E")</f>
        <v>2</v>
      </c>
      <c r="O36" s="236">
        <f aca="true" t="shared" si="15" ref="O36:T36">SUM(O37:O47)</f>
        <v>12</v>
      </c>
      <c r="P36" s="165">
        <f t="shared" si="15"/>
        <v>76</v>
      </c>
      <c r="Q36" s="165">
        <f t="shared" si="15"/>
        <v>84</v>
      </c>
      <c r="R36" s="165">
        <f t="shared" si="15"/>
        <v>0</v>
      </c>
      <c r="S36" s="165">
        <f t="shared" si="15"/>
        <v>0</v>
      </c>
      <c r="T36" s="165">
        <f t="shared" si="15"/>
        <v>0</v>
      </c>
      <c r="U36" s="165">
        <f>COUNTIF(U37:U47,"E")</f>
        <v>3</v>
      </c>
      <c r="V36" s="236">
        <f aca="true" t="shared" si="16" ref="V36:AA36">SUM(V37:V47)</f>
        <v>18</v>
      </c>
      <c r="W36" s="165">
        <f t="shared" si="16"/>
        <v>12</v>
      </c>
      <c r="X36" s="165">
        <f t="shared" si="16"/>
        <v>12</v>
      </c>
      <c r="Y36" s="165">
        <f t="shared" si="16"/>
        <v>0</v>
      </c>
      <c r="Z36" s="165">
        <f t="shared" si="16"/>
        <v>0</v>
      </c>
      <c r="AA36" s="165">
        <f t="shared" si="16"/>
        <v>0</v>
      </c>
      <c r="AB36" s="165">
        <f>COUNTIF(AB37:AB47,"E")</f>
        <v>0</v>
      </c>
      <c r="AC36" s="236">
        <f aca="true" t="shared" si="17" ref="AC36:AH36">SUM(AC37:AC47)</f>
        <v>2</v>
      </c>
      <c r="AD36" s="165">
        <f t="shared" si="17"/>
        <v>0</v>
      </c>
      <c r="AE36" s="165">
        <f t="shared" si="17"/>
        <v>0</v>
      </c>
      <c r="AF36" s="165">
        <f t="shared" si="17"/>
        <v>12</v>
      </c>
      <c r="AG36" s="165">
        <f t="shared" si="17"/>
        <v>0</v>
      </c>
      <c r="AH36" s="165">
        <f t="shared" si="17"/>
        <v>0</v>
      </c>
      <c r="AI36" s="165">
        <f>COUNTIF(AI37:AI47,"E")</f>
        <v>0</v>
      </c>
      <c r="AJ36" s="236">
        <f aca="true" t="shared" si="18" ref="AJ36:AO36">SUM(AJ37:AJ47)</f>
        <v>1</v>
      </c>
      <c r="AK36" s="165">
        <f t="shared" si="18"/>
        <v>0</v>
      </c>
      <c r="AL36" s="165">
        <f t="shared" si="18"/>
        <v>0</v>
      </c>
      <c r="AM36" s="165">
        <f t="shared" si="18"/>
        <v>16</v>
      </c>
      <c r="AN36" s="165">
        <f t="shared" si="18"/>
        <v>0</v>
      </c>
      <c r="AO36" s="165">
        <f t="shared" si="18"/>
        <v>0</v>
      </c>
      <c r="AP36" s="165">
        <f>COUNTIF(AP37:AP47,"E")</f>
        <v>0</v>
      </c>
      <c r="AQ36" s="236">
        <f aca="true" t="shared" si="19" ref="AQ36:AV36">SUM(AQ37:AQ47)</f>
        <v>2</v>
      </c>
      <c r="AR36" s="165">
        <f t="shared" si="19"/>
        <v>0</v>
      </c>
      <c r="AS36" s="165">
        <f t="shared" si="19"/>
        <v>0</v>
      </c>
      <c r="AT36" s="165">
        <f t="shared" si="19"/>
        <v>16</v>
      </c>
      <c r="AU36" s="165">
        <f t="shared" si="19"/>
        <v>0</v>
      </c>
      <c r="AV36" s="165">
        <f t="shared" si="19"/>
        <v>0</v>
      </c>
      <c r="AW36" s="237">
        <f>COUNTIF(AW37:AW47,"E")</f>
        <v>0</v>
      </c>
      <c r="AX36" s="236">
        <f>SUM(AX37:AX47)</f>
        <v>2</v>
      </c>
    </row>
    <row r="37" spans="1:50" s="9" customFormat="1" ht="23.25">
      <c r="A37" s="238">
        <v>1</v>
      </c>
      <c r="B37" s="224" t="s">
        <v>57</v>
      </c>
      <c r="C37" s="259">
        <f>SUM(D37:H37)</f>
        <v>24</v>
      </c>
      <c r="D37" s="176">
        <f t="shared" si="14"/>
        <v>12</v>
      </c>
      <c r="E37" s="150">
        <f t="shared" si="14"/>
        <v>12</v>
      </c>
      <c r="F37" s="150">
        <f t="shared" si="14"/>
        <v>0</v>
      </c>
      <c r="G37" s="150">
        <f t="shared" si="14"/>
        <v>0</v>
      </c>
      <c r="H37" s="177">
        <f t="shared" si="14"/>
        <v>0</v>
      </c>
      <c r="I37" s="64">
        <v>12</v>
      </c>
      <c r="J37" s="94">
        <v>12</v>
      </c>
      <c r="K37" s="94"/>
      <c r="L37" s="74"/>
      <c r="M37" s="172"/>
      <c r="N37" s="172" t="s">
        <v>25</v>
      </c>
      <c r="O37" s="72">
        <v>2</v>
      </c>
      <c r="P37" s="111"/>
      <c r="Q37" s="87"/>
      <c r="R37" s="87"/>
      <c r="S37" s="87"/>
      <c r="T37" s="87"/>
      <c r="U37" s="107"/>
      <c r="V37" s="72"/>
      <c r="W37" s="111"/>
      <c r="X37" s="87"/>
      <c r="Y37" s="87"/>
      <c r="Z37" s="87"/>
      <c r="AA37" s="87"/>
      <c r="AB37" s="88"/>
      <c r="AC37" s="112"/>
      <c r="AD37" s="86"/>
      <c r="AE37" s="87"/>
      <c r="AF37" s="87"/>
      <c r="AG37" s="87"/>
      <c r="AH37" s="87"/>
      <c r="AI37" s="88"/>
      <c r="AJ37" s="112"/>
      <c r="AK37" s="86"/>
      <c r="AL37" s="87"/>
      <c r="AM37" s="87"/>
      <c r="AN37" s="87"/>
      <c r="AO37" s="87"/>
      <c r="AP37" s="88"/>
      <c r="AQ37" s="72"/>
      <c r="AR37" s="111"/>
      <c r="AS37" s="87"/>
      <c r="AT37" s="87"/>
      <c r="AU37" s="87"/>
      <c r="AV37" s="87"/>
      <c r="AW37" s="88"/>
      <c r="AX37" s="71"/>
    </row>
    <row r="38" spans="1:50" s="9" customFormat="1" ht="23.25">
      <c r="A38" s="222">
        <v>2</v>
      </c>
      <c r="B38" s="175" t="s">
        <v>124</v>
      </c>
      <c r="C38" s="253">
        <f aca="true" t="shared" si="20" ref="C38:C47">SUM(D38:H38)</f>
        <v>32</v>
      </c>
      <c r="D38" s="176">
        <f t="shared" si="14"/>
        <v>16</v>
      </c>
      <c r="E38" s="150">
        <f t="shared" si="14"/>
        <v>16</v>
      </c>
      <c r="F38" s="150">
        <f t="shared" si="14"/>
        <v>0</v>
      </c>
      <c r="G38" s="150">
        <f t="shared" si="14"/>
        <v>0</v>
      </c>
      <c r="H38" s="177">
        <f t="shared" si="14"/>
        <v>0</v>
      </c>
      <c r="I38" s="55">
        <v>16</v>
      </c>
      <c r="J38" s="56">
        <v>16</v>
      </c>
      <c r="K38" s="56"/>
      <c r="L38" s="94"/>
      <c r="M38" s="94"/>
      <c r="N38" s="100" t="s">
        <v>68</v>
      </c>
      <c r="O38" s="63">
        <v>5</v>
      </c>
      <c r="P38" s="101"/>
      <c r="Q38" s="76"/>
      <c r="R38" s="76"/>
      <c r="S38" s="76"/>
      <c r="T38" s="76"/>
      <c r="U38" s="77"/>
      <c r="V38" s="63"/>
      <c r="W38" s="101"/>
      <c r="X38" s="76"/>
      <c r="Y38" s="76"/>
      <c r="Z38" s="76"/>
      <c r="AA38" s="76"/>
      <c r="AB38" s="77"/>
      <c r="AC38" s="78"/>
      <c r="AD38" s="75"/>
      <c r="AE38" s="76"/>
      <c r="AF38" s="76"/>
      <c r="AG38" s="76"/>
      <c r="AH38" s="76"/>
      <c r="AI38" s="88"/>
      <c r="AJ38" s="78"/>
      <c r="AK38" s="75"/>
      <c r="AL38" s="76"/>
      <c r="AM38" s="76"/>
      <c r="AN38" s="76"/>
      <c r="AO38" s="76"/>
      <c r="AP38" s="88"/>
      <c r="AQ38" s="63"/>
      <c r="AR38" s="101"/>
      <c r="AS38" s="76"/>
      <c r="AT38" s="76"/>
      <c r="AU38" s="76"/>
      <c r="AV38" s="76"/>
      <c r="AW38" s="100"/>
      <c r="AX38" s="62"/>
    </row>
    <row r="39" spans="1:50" s="9" customFormat="1" ht="23.25">
      <c r="A39" s="238">
        <v>3</v>
      </c>
      <c r="B39" s="224" t="s">
        <v>58</v>
      </c>
      <c r="C39" s="253">
        <f t="shared" si="20"/>
        <v>32</v>
      </c>
      <c r="D39" s="176">
        <f t="shared" si="14"/>
        <v>16</v>
      </c>
      <c r="E39" s="150">
        <f t="shared" si="14"/>
        <v>16</v>
      </c>
      <c r="F39" s="150">
        <f t="shared" si="14"/>
        <v>0</v>
      </c>
      <c r="G39" s="150">
        <f t="shared" si="14"/>
        <v>0</v>
      </c>
      <c r="H39" s="177">
        <f t="shared" si="14"/>
        <v>0</v>
      </c>
      <c r="I39" s="64">
        <v>16</v>
      </c>
      <c r="J39" s="74">
        <v>16</v>
      </c>
      <c r="K39" s="74"/>
      <c r="L39" s="56"/>
      <c r="M39" s="56"/>
      <c r="N39" s="82" t="s">
        <v>68</v>
      </c>
      <c r="O39" s="102">
        <v>5</v>
      </c>
      <c r="P39" s="58"/>
      <c r="Q39" s="59"/>
      <c r="R39" s="59"/>
      <c r="S39" s="59"/>
      <c r="T39" s="59"/>
      <c r="U39" s="85"/>
      <c r="V39" s="54"/>
      <c r="W39" s="58"/>
      <c r="X39" s="59"/>
      <c r="Y39" s="59"/>
      <c r="Z39" s="59"/>
      <c r="AA39" s="59"/>
      <c r="AB39" s="85"/>
      <c r="AC39" s="61"/>
      <c r="AD39" s="84"/>
      <c r="AE39" s="59"/>
      <c r="AF39" s="59"/>
      <c r="AG39" s="59"/>
      <c r="AH39" s="59"/>
      <c r="AI39" s="85"/>
      <c r="AJ39" s="61"/>
      <c r="AK39" s="84"/>
      <c r="AL39" s="59"/>
      <c r="AM39" s="59"/>
      <c r="AN39" s="59"/>
      <c r="AO39" s="59"/>
      <c r="AP39" s="85"/>
      <c r="AQ39" s="54"/>
      <c r="AR39" s="58"/>
      <c r="AS39" s="59"/>
      <c r="AT39" s="59"/>
      <c r="AU39" s="59"/>
      <c r="AV39" s="59"/>
      <c r="AW39" s="79"/>
      <c r="AX39" s="53"/>
    </row>
    <row r="40" spans="1:74" s="106" customFormat="1" ht="23.25">
      <c r="A40" s="222">
        <v>4</v>
      </c>
      <c r="B40" s="175" t="s">
        <v>59</v>
      </c>
      <c r="C40" s="253">
        <f t="shared" si="20"/>
        <v>28</v>
      </c>
      <c r="D40" s="176">
        <f t="shared" si="14"/>
        <v>12</v>
      </c>
      <c r="E40" s="150">
        <f t="shared" si="14"/>
        <v>16</v>
      </c>
      <c r="F40" s="150">
        <f t="shared" si="14"/>
        <v>0</v>
      </c>
      <c r="G40" s="150">
        <f t="shared" si="14"/>
        <v>0</v>
      </c>
      <c r="H40" s="177">
        <f t="shared" si="14"/>
        <v>0</v>
      </c>
      <c r="I40" s="55"/>
      <c r="J40" s="56"/>
      <c r="K40" s="56"/>
      <c r="L40" s="56"/>
      <c r="M40" s="56"/>
      <c r="N40" s="82"/>
      <c r="O40" s="102"/>
      <c r="P40" s="55">
        <v>12</v>
      </c>
      <c r="Q40" s="56">
        <v>16</v>
      </c>
      <c r="R40" s="56"/>
      <c r="S40" s="94"/>
      <c r="T40" s="94"/>
      <c r="U40" s="100" t="s">
        <v>68</v>
      </c>
      <c r="V40" s="103">
        <v>4</v>
      </c>
      <c r="W40" s="64"/>
      <c r="X40" s="94"/>
      <c r="Y40" s="94"/>
      <c r="Z40" s="94"/>
      <c r="AA40" s="94"/>
      <c r="AB40" s="100"/>
      <c r="AC40" s="104"/>
      <c r="AD40" s="105"/>
      <c r="AE40" s="94"/>
      <c r="AF40" s="94"/>
      <c r="AG40" s="94"/>
      <c r="AH40" s="94"/>
      <c r="AI40" s="100"/>
      <c r="AJ40" s="104"/>
      <c r="AK40" s="105"/>
      <c r="AL40" s="94"/>
      <c r="AM40" s="94"/>
      <c r="AN40" s="94"/>
      <c r="AO40" s="94"/>
      <c r="AP40" s="100"/>
      <c r="AQ40" s="103"/>
      <c r="AR40" s="64"/>
      <c r="AS40" s="94"/>
      <c r="AT40" s="94"/>
      <c r="AU40" s="94"/>
      <c r="AV40" s="94"/>
      <c r="AW40" s="100"/>
      <c r="AX40" s="23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</row>
    <row r="41" spans="1:74" s="106" customFormat="1" ht="23.25">
      <c r="A41" s="238">
        <v>5</v>
      </c>
      <c r="B41" s="167" t="s">
        <v>60</v>
      </c>
      <c r="C41" s="253">
        <f t="shared" si="20"/>
        <v>32</v>
      </c>
      <c r="D41" s="176">
        <f t="shared" si="14"/>
        <v>16</v>
      </c>
      <c r="E41" s="150">
        <f t="shared" si="14"/>
        <v>16</v>
      </c>
      <c r="F41" s="150">
        <f t="shared" si="14"/>
        <v>0</v>
      </c>
      <c r="G41" s="150">
        <f t="shared" si="14"/>
        <v>0</v>
      </c>
      <c r="H41" s="177">
        <f t="shared" si="14"/>
        <v>0</v>
      </c>
      <c r="I41" s="73"/>
      <c r="J41" s="74"/>
      <c r="K41" s="74"/>
      <c r="L41" s="74"/>
      <c r="M41" s="74"/>
      <c r="N41" s="107"/>
      <c r="O41" s="108"/>
      <c r="P41" s="73">
        <v>16</v>
      </c>
      <c r="Q41" s="74">
        <v>16</v>
      </c>
      <c r="R41" s="56"/>
      <c r="S41" s="56"/>
      <c r="T41" s="56"/>
      <c r="U41" s="82" t="s">
        <v>68</v>
      </c>
      <c r="V41" s="102">
        <v>4</v>
      </c>
      <c r="W41" s="55"/>
      <c r="X41" s="56"/>
      <c r="Y41" s="56"/>
      <c r="Z41" s="56"/>
      <c r="AA41" s="56"/>
      <c r="AB41" s="82"/>
      <c r="AC41" s="83"/>
      <c r="AD41" s="81"/>
      <c r="AE41" s="56"/>
      <c r="AF41" s="56"/>
      <c r="AG41" s="56"/>
      <c r="AH41" s="56"/>
      <c r="AI41" s="82"/>
      <c r="AJ41" s="83"/>
      <c r="AK41" s="81"/>
      <c r="AL41" s="56"/>
      <c r="AM41" s="56"/>
      <c r="AN41" s="56"/>
      <c r="AO41" s="56"/>
      <c r="AP41" s="82"/>
      <c r="AQ41" s="102"/>
      <c r="AR41" s="55"/>
      <c r="AS41" s="56"/>
      <c r="AT41" s="56"/>
      <c r="AU41" s="56"/>
      <c r="AV41" s="56"/>
      <c r="AW41" s="82"/>
      <c r="AX41" s="178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</row>
    <row r="42" spans="1:74" s="106" customFormat="1" ht="23.25">
      <c r="A42" s="222">
        <v>6</v>
      </c>
      <c r="B42" s="175" t="s">
        <v>61</v>
      </c>
      <c r="C42" s="253">
        <f t="shared" si="20"/>
        <v>28</v>
      </c>
      <c r="D42" s="176">
        <f t="shared" si="14"/>
        <v>12</v>
      </c>
      <c r="E42" s="150">
        <f t="shared" si="14"/>
        <v>16</v>
      </c>
      <c r="F42" s="150">
        <f t="shared" si="14"/>
        <v>0</v>
      </c>
      <c r="G42" s="150">
        <f t="shared" si="14"/>
        <v>0</v>
      </c>
      <c r="H42" s="177">
        <f t="shared" si="14"/>
        <v>0</v>
      </c>
      <c r="I42" s="55"/>
      <c r="J42" s="94"/>
      <c r="K42" s="94"/>
      <c r="L42" s="94"/>
      <c r="M42" s="94"/>
      <c r="N42" s="100"/>
      <c r="O42" s="103"/>
      <c r="P42" s="64">
        <v>12</v>
      </c>
      <c r="Q42" s="94">
        <v>16</v>
      </c>
      <c r="R42" s="94"/>
      <c r="S42" s="94"/>
      <c r="T42" s="94"/>
      <c r="U42" s="100" t="s">
        <v>68</v>
      </c>
      <c r="V42" s="103">
        <v>4</v>
      </c>
      <c r="W42" s="64"/>
      <c r="X42" s="94"/>
      <c r="Y42" s="94"/>
      <c r="Z42" s="94"/>
      <c r="AA42" s="94"/>
      <c r="AB42" s="82"/>
      <c r="AC42" s="104"/>
      <c r="AD42" s="105"/>
      <c r="AE42" s="94"/>
      <c r="AF42" s="94"/>
      <c r="AG42" s="94"/>
      <c r="AH42" s="94"/>
      <c r="AI42" s="100"/>
      <c r="AJ42" s="104"/>
      <c r="AK42" s="105"/>
      <c r="AL42" s="94"/>
      <c r="AM42" s="94"/>
      <c r="AN42" s="94"/>
      <c r="AO42" s="94"/>
      <c r="AP42" s="100"/>
      <c r="AQ42" s="103"/>
      <c r="AR42" s="64"/>
      <c r="AS42" s="94"/>
      <c r="AT42" s="94"/>
      <c r="AU42" s="94"/>
      <c r="AV42" s="56"/>
      <c r="AW42" s="57"/>
      <c r="AX42" s="240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</row>
    <row r="43" spans="1:74" s="106" customFormat="1" ht="23.25">
      <c r="A43" s="238">
        <v>7</v>
      </c>
      <c r="B43" s="175" t="s">
        <v>62</v>
      </c>
      <c r="C43" s="253">
        <f t="shared" si="20"/>
        <v>24</v>
      </c>
      <c r="D43" s="176">
        <f t="shared" si="14"/>
        <v>12</v>
      </c>
      <c r="E43" s="150">
        <f t="shared" si="14"/>
        <v>12</v>
      </c>
      <c r="F43" s="150">
        <f t="shared" si="14"/>
        <v>0</v>
      </c>
      <c r="G43" s="150">
        <f t="shared" si="14"/>
        <v>0</v>
      </c>
      <c r="H43" s="177">
        <f t="shared" si="14"/>
        <v>0</v>
      </c>
      <c r="I43" s="55"/>
      <c r="J43" s="56"/>
      <c r="K43" s="56"/>
      <c r="L43" s="56"/>
      <c r="M43" s="56"/>
      <c r="N43" s="82"/>
      <c r="O43" s="102"/>
      <c r="P43" s="55">
        <v>12</v>
      </c>
      <c r="Q43" s="56">
        <v>12</v>
      </c>
      <c r="R43" s="56"/>
      <c r="S43" s="56"/>
      <c r="T43" s="56"/>
      <c r="U43" s="82" t="s">
        <v>25</v>
      </c>
      <c r="V43" s="102">
        <v>2</v>
      </c>
      <c r="W43" s="55"/>
      <c r="X43" s="56"/>
      <c r="Y43" s="56"/>
      <c r="Z43" s="56"/>
      <c r="AA43" s="56"/>
      <c r="AB43" s="82"/>
      <c r="AC43" s="83"/>
      <c r="AD43" s="81"/>
      <c r="AE43" s="56"/>
      <c r="AF43" s="56"/>
      <c r="AG43" s="56"/>
      <c r="AH43" s="56"/>
      <c r="AI43" s="82"/>
      <c r="AJ43" s="83"/>
      <c r="AK43" s="81"/>
      <c r="AL43" s="56"/>
      <c r="AM43" s="56"/>
      <c r="AN43" s="56"/>
      <c r="AO43" s="56"/>
      <c r="AP43" s="82"/>
      <c r="AQ43" s="102"/>
      <c r="AR43" s="55"/>
      <c r="AS43" s="56"/>
      <c r="AT43" s="56"/>
      <c r="AU43" s="56"/>
      <c r="AV43" s="56"/>
      <c r="AW43" s="57"/>
      <c r="AX43" s="178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</row>
    <row r="44" spans="1:74" s="106" customFormat="1" ht="21.75" customHeight="1">
      <c r="A44" s="222">
        <v>8</v>
      </c>
      <c r="B44" s="224" t="s">
        <v>63</v>
      </c>
      <c r="C44" s="253">
        <f t="shared" si="20"/>
        <v>24</v>
      </c>
      <c r="D44" s="176">
        <f t="shared" si="14"/>
        <v>12</v>
      </c>
      <c r="E44" s="150">
        <f t="shared" si="14"/>
        <v>12</v>
      </c>
      <c r="F44" s="150">
        <f t="shared" si="14"/>
        <v>0</v>
      </c>
      <c r="G44" s="150">
        <f t="shared" si="14"/>
        <v>0</v>
      </c>
      <c r="H44" s="177">
        <f t="shared" si="14"/>
        <v>0</v>
      </c>
      <c r="I44" s="64"/>
      <c r="J44" s="89"/>
      <c r="K44" s="56"/>
      <c r="L44" s="56"/>
      <c r="M44" s="56"/>
      <c r="N44" s="57"/>
      <c r="O44" s="102"/>
      <c r="P44" s="55">
        <v>12</v>
      </c>
      <c r="Q44" s="56">
        <v>12</v>
      </c>
      <c r="R44" s="56"/>
      <c r="S44" s="94"/>
      <c r="T44" s="94"/>
      <c r="U44" s="100" t="s">
        <v>25</v>
      </c>
      <c r="V44" s="103">
        <v>2</v>
      </c>
      <c r="W44" s="64"/>
      <c r="X44" s="94"/>
      <c r="Y44" s="94"/>
      <c r="Z44" s="94"/>
      <c r="AA44" s="94"/>
      <c r="AB44" s="100"/>
      <c r="AC44" s="104"/>
      <c r="AD44" s="105"/>
      <c r="AE44" s="94"/>
      <c r="AF44" s="94"/>
      <c r="AG44" s="94"/>
      <c r="AH44" s="94"/>
      <c r="AI44" s="100"/>
      <c r="AJ44" s="104"/>
      <c r="AK44" s="105"/>
      <c r="AL44" s="94"/>
      <c r="AM44" s="94"/>
      <c r="AN44" s="94"/>
      <c r="AO44" s="94"/>
      <c r="AP44" s="100"/>
      <c r="AQ44" s="103"/>
      <c r="AR44" s="64"/>
      <c r="AS44" s="94"/>
      <c r="AT44" s="94"/>
      <c r="AU44" s="94"/>
      <c r="AV44" s="56"/>
      <c r="AW44" s="57"/>
      <c r="AX44" s="23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</row>
    <row r="45" spans="1:74" s="106" customFormat="1" ht="23.25">
      <c r="A45" s="238">
        <v>9</v>
      </c>
      <c r="B45" s="175" t="s">
        <v>136</v>
      </c>
      <c r="C45" s="253">
        <f t="shared" si="20"/>
        <v>24</v>
      </c>
      <c r="D45" s="176">
        <f t="shared" si="14"/>
        <v>12</v>
      </c>
      <c r="E45" s="150">
        <f t="shared" si="14"/>
        <v>12</v>
      </c>
      <c r="F45" s="150">
        <f t="shared" si="14"/>
        <v>0</v>
      </c>
      <c r="G45" s="150">
        <f t="shared" si="14"/>
        <v>0</v>
      </c>
      <c r="H45" s="177">
        <f t="shared" si="14"/>
        <v>0</v>
      </c>
      <c r="I45" s="55"/>
      <c r="J45" s="56"/>
      <c r="K45" s="56"/>
      <c r="L45" s="56"/>
      <c r="M45" s="56"/>
      <c r="N45" s="57"/>
      <c r="O45" s="102"/>
      <c r="P45" s="55">
        <v>12</v>
      </c>
      <c r="Q45" s="56">
        <v>12</v>
      </c>
      <c r="R45" s="56"/>
      <c r="S45" s="56"/>
      <c r="T45" s="56"/>
      <c r="U45" s="82" t="s">
        <v>25</v>
      </c>
      <c r="V45" s="102">
        <v>2</v>
      </c>
      <c r="W45" s="55"/>
      <c r="X45" s="56"/>
      <c r="Y45" s="56"/>
      <c r="Z45" s="56"/>
      <c r="AA45" s="56"/>
      <c r="AB45" s="82"/>
      <c r="AC45" s="83"/>
      <c r="AD45" s="81"/>
      <c r="AE45" s="56"/>
      <c r="AF45" s="56"/>
      <c r="AG45" s="56"/>
      <c r="AH45" s="56"/>
      <c r="AI45" s="82"/>
      <c r="AJ45" s="83"/>
      <c r="AK45" s="81"/>
      <c r="AL45" s="56"/>
      <c r="AM45" s="56"/>
      <c r="AN45" s="56"/>
      <c r="AO45" s="56"/>
      <c r="AP45" s="82"/>
      <c r="AQ45" s="102"/>
      <c r="AR45" s="55"/>
      <c r="AS45" s="56"/>
      <c r="AT45" s="56"/>
      <c r="AU45" s="56"/>
      <c r="AV45" s="56"/>
      <c r="AW45" s="82"/>
      <c r="AX45" s="178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</row>
    <row r="46" spans="1:74" s="106" customFormat="1" ht="23.25">
      <c r="A46" s="222">
        <v>10</v>
      </c>
      <c r="B46" s="175" t="s">
        <v>65</v>
      </c>
      <c r="C46" s="253">
        <f t="shared" si="20"/>
        <v>24</v>
      </c>
      <c r="D46" s="176">
        <f t="shared" si="14"/>
        <v>12</v>
      </c>
      <c r="E46" s="150">
        <f t="shared" si="14"/>
        <v>12</v>
      </c>
      <c r="F46" s="150">
        <f t="shared" si="14"/>
        <v>0</v>
      </c>
      <c r="G46" s="150">
        <f t="shared" si="14"/>
        <v>0</v>
      </c>
      <c r="H46" s="177">
        <f t="shared" si="14"/>
        <v>0</v>
      </c>
      <c r="I46" s="55"/>
      <c r="J46" s="56"/>
      <c r="K46" s="56"/>
      <c r="L46" s="56"/>
      <c r="M46" s="56"/>
      <c r="N46" s="82"/>
      <c r="O46" s="102"/>
      <c r="P46" s="55"/>
      <c r="Q46" s="56"/>
      <c r="R46" s="56"/>
      <c r="S46" s="56"/>
      <c r="T46" s="56"/>
      <c r="U46" s="82"/>
      <c r="V46" s="102"/>
      <c r="W46" s="55">
        <v>12</v>
      </c>
      <c r="X46" s="56">
        <v>12</v>
      </c>
      <c r="Y46" s="56"/>
      <c r="Z46" s="56"/>
      <c r="AA46" s="56"/>
      <c r="AB46" s="82" t="s">
        <v>25</v>
      </c>
      <c r="AC46" s="83">
        <v>2</v>
      </c>
      <c r="AD46" s="81"/>
      <c r="AE46" s="56"/>
      <c r="AF46" s="56"/>
      <c r="AG46" s="56"/>
      <c r="AH46" s="56"/>
      <c r="AI46" s="82"/>
      <c r="AJ46" s="83"/>
      <c r="AK46" s="81"/>
      <c r="AL46" s="56"/>
      <c r="AM46" s="56"/>
      <c r="AN46" s="56"/>
      <c r="AO46" s="56"/>
      <c r="AP46" s="82"/>
      <c r="AQ46" s="102"/>
      <c r="AR46" s="55"/>
      <c r="AS46" s="56"/>
      <c r="AT46" s="56"/>
      <c r="AU46" s="56"/>
      <c r="AV46" s="56"/>
      <c r="AW46" s="57"/>
      <c r="AX46" s="178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</row>
    <row r="47" spans="1:74" s="106" customFormat="1" ht="24" thickBot="1">
      <c r="A47" s="222">
        <v>11</v>
      </c>
      <c r="B47" s="180" t="s">
        <v>221</v>
      </c>
      <c r="C47" s="429">
        <f t="shared" si="20"/>
        <v>44</v>
      </c>
      <c r="D47" s="182">
        <f t="shared" si="14"/>
        <v>0</v>
      </c>
      <c r="E47" s="156">
        <f t="shared" si="14"/>
        <v>0</v>
      </c>
      <c r="F47" s="156">
        <f t="shared" si="14"/>
        <v>44</v>
      </c>
      <c r="G47" s="156">
        <f t="shared" si="14"/>
        <v>0</v>
      </c>
      <c r="H47" s="183">
        <f t="shared" si="14"/>
        <v>0</v>
      </c>
      <c r="I47" s="184"/>
      <c r="J47" s="185"/>
      <c r="K47" s="185"/>
      <c r="L47" s="185"/>
      <c r="M47" s="185"/>
      <c r="N47" s="244"/>
      <c r="O47" s="245"/>
      <c r="P47" s="184"/>
      <c r="Q47" s="185"/>
      <c r="R47" s="185"/>
      <c r="S47" s="185"/>
      <c r="T47" s="185"/>
      <c r="U47" s="244"/>
      <c r="V47" s="245"/>
      <c r="W47" s="184"/>
      <c r="X47" s="185"/>
      <c r="Y47" s="185"/>
      <c r="Z47" s="185"/>
      <c r="AA47" s="185"/>
      <c r="AB47" s="244"/>
      <c r="AC47" s="246"/>
      <c r="AD47" s="247"/>
      <c r="AE47" s="229"/>
      <c r="AF47" s="229">
        <v>12</v>
      </c>
      <c r="AG47" s="229"/>
      <c r="AH47" s="229"/>
      <c r="AI47" s="248" t="s">
        <v>25</v>
      </c>
      <c r="AJ47" s="249">
        <v>1</v>
      </c>
      <c r="AK47" s="247"/>
      <c r="AL47" s="229"/>
      <c r="AM47" s="229">
        <v>16</v>
      </c>
      <c r="AN47" s="229"/>
      <c r="AO47" s="229"/>
      <c r="AP47" s="248" t="s">
        <v>25</v>
      </c>
      <c r="AQ47" s="250">
        <v>2</v>
      </c>
      <c r="AR47" s="228"/>
      <c r="AS47" s="229"/>
      <c r="AT47" s="229">
        <v>16</v>
      </c>
      <c r="AU47" s="229"/>
      <c r="AV47" s="185"/>
      <c r="AW47" s="186" t="s">
        <v>25</v>
      </c>
      <c r="AX47" s="251">
        <v>2</v>
      </c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</row>
    <row r="48" spans="1:74" s="106" customFormat="1" ht="19.5" thickBo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</row>
    <row r="49" spans="1:50" s="9" customFormat="1" ht="23.25" thickBot="1">
      <c r="A49" s="159" t="s">
        <v>161</v>
      </c>
      <c r="B49" s="235" t="s">
        <v>174</v>
      </c>
      <c r="C49" s="161">
        <f>SUM(C50:C68)</f>
        <v>392</v>
      </c>
      <c r="D49" s="163">
        <f aca="true" t="shared" si="21" ref="D49:H64">I49+P49+W49+AD49+AK49+AR49</f>
        <v>108</v>
      </c>
      <c r="E49" s="163">
        <f t="shared" si="21"/>
        <v>240</v>
      </c>
      <c r="F49" s="163">
        <f t="shared" si="21"/>
        <v>0</v>
      </c>
      <c r="G49" s="163">
        <f t="shared" si="21"/>
        <v>44</v>
      </c>
      <c r="H49" s="164">
        <f t="shared" si="21"/>
        <v>0</v>
      </c>
      <c r="I49" s="165">
        <f>SUM(I50:I68)</f>
        <v>0</v>
      </c>
      <c r="J49" s="165">
        <f>SUM(J50:J68)</f>
        <v>0</v>
      </c>
      <c r="K49" s="165">
        <f>SUM(K50:K68)</f>
        <v>0</v>
      </c>
      <c r="L49" s="165">
        <f>SUM(L50:L68)</f>
        <v>0</v>
      </c>
      <c r="M49" s="165">
        <f>SUM(M50:M68)</f>
        <v>0</v>
      </c>
      <c r="N49" s="165">
        <f>COUNTIF(N50:N68,"E")</f>
        <v>0</v>
      </c>
      <c r="O49" s="236">
        <f aca="true" t="shared" si="22" ref="O49:T49">SUM(O50:O68)</f>
        <v>0</v>
      </c>
      <c r="P49" s="165">
        <f t="shared" si="22"/>
        <v>0</v>
      </c>
      <c r="Q49" s="165">
        <f t="shared" si="22"/>
        <v>0</v>
      </c>
      <c r="R49" s="165">
        <f t="shared" si="22"/>
        <v>0</v>
      </c>
      <c r="S49" s="165">
        <f t="shared" si="22"/>
        <v>0</v>
      </c>
      <c r="T49" s="165">
        <f t="shared" si="22"/>
        <v>0</v>
      </c>
      <c r="U49" s="165">
        <f>COUNTIF(U50:U68,"E")</f>
        <v>0</v>
      </c>
      <c r="V49" s="236">
        <f aca="true" t="shared" si="23" ref="V49:AA49">SUM(V50:V68)</f>
        <v>0</v>
      </c>
      <c r="W49" s="165">
        <f t="shared" si="23"/>
        <v>24</v>
      </c>
      <c r="X49" s="165">
        <f t="shared" si="23"/>
        <v>48</v>
      </c>
      <c r="Y49" s="165">
        <f t="shared" si="23"/>
        <v>0</v>
      </c>
      <c r="Z49" s="165">
        <f t="shared" si="23"/>
        <v>12</v>
      </c>
      <c r="AA49" s="165">
        <f t="shared" si="23"/>
        <v>0</v>
      </c>
      <c r="AB49" s="165">
        <f>COUNTIF(AB50:AB68,"E")</f>
        <v>2</v>
      </c>
      <c r="AC49" s="236">
        <f aca="true" t="shared" si="24" ref="AC49:AH49">SUM(AC50:AC68)</f>
        <v>13</v>
      </c>
      <c r="AD49" s="165">
        <f t="shared" si="24"/>
        <v>36</v>
      </c>
      <c r="AE49" s="165">
        <f t="shared" si="24"/>
        <v>108</v>
      </c>
      <c r="AF49" s="165">
        <f t="shared" si="24"/>
        <v>0</v>
      </c>
      <c r="AG49" s="165">
        <f t="shared" si="24"/>
        <v>0</v>
      </c>
      <c r="AH49" s="165">
        <f t="shared" si="24"/>
        <v>0</v>
      </c>
      <c r="AI49" s="165">
        <f>COUNTIF(AI50:AI68,"E")</f>
        <v>2</v>
      </c>
      <c r="AJ49" s="236">
        <f aca="true" t="shared" si="25" ref="AJ49:AO49">SUM(AJ50:AJ68)</f>
        <v>16</v>
      </c>
      <c r="AK49" s="165">
        <f t="shared" si="25"/>
        <v>12</v>
      </c>
      <c r="AL49" s="165">
        <f t="shared" si="25"/>
        <v>42</v>
      </c>
      <c r="AM49" s="165">
        <f t="shared" si="25"/>
        <v>0</v>
      </c>
      <c r="AN49" s="165">
        <f t="shared" si="25"/>
        <v>32</v>
      </c>
      <c r="AO49" s="165">
        <f t="shared" si="25"/>
        <v>0</v>
      </c>
      <c r="AP49" s="165">
        <f>COUNTIF(AP50:AP68,"E")</f>
        <v>1</v>
      </c>
      <c r="AQ49" s="236">
        <f aca="true" t="shared" si="26" ref="AQ49:AV49">SUM(AQ50:AQ68)</f>
        <v>15</v>
      </c>
      <c r="AR49" s="165">
        <f t="shared" si="26"/>
        <v>36</v>
      </c>
      <c r="AS49" s="165">
        <f t="shared" si="26"/>
        <v>42</v>
      </c>
      <c r="AT49" s="165">
        <f t="shared" si="26"/>
        <v>0</v>
      </c>
      <c r="AU49" s="165">
        <f t="shared" si="26"/>
        <v>0</v>
      </c>
      <c r="AV49" s="165">
        <f t="shared" si="26"/>
        <v>0</v>
      </c>
      <c r="AW49" s="165">
        <f>COUNTIF(AW50:AW68,"E")</f>
        <v>1</v>
      </c>
      <c r="AX49" s="159">
        <f>SUM(AX50:AX68)</f>
        <v>11</v>
      </c>
    </row>
    <row r="50" spans="1:50" s="9" customFormat="1" ht="23.25">
      <c r="A50" s="222">
        <v>1</v>
      </c>
      <c r="B50" s="175" t="s">
        <v>82</v>
      </c>
      <c r="C50" s="421">
        <f>SUM(D50:H50)</f>
        <v>36</v>
      </c>
      <c r="D50" s="169">
        <f t="shared" si="21"/>
        <v>12</v>
      </c>
      <c r="E50" s="170">
        <f t="shared" si="21"/>
        <v>24</v>
      </c>
      <c r="F50" s="150">
        <f t="shared" si="21"/>
        <v>0</v>
      </c>
      <c r="G50" s="150">
        <f t="shared" si="21"/>
        <v>0</v>
      </c>
      <c r="H50" s="177">
        <f t="shared" si="21"/>
        <v>0</v>
      </c>
      <c r="I50" s="55"/>
      <c r="J50" s="56"/>
      <c r="K50" s="74"/>
      <c r="L50" s="74"/>
      <c r="M50" s="74"/>
      <c r="N50" s="107"/>
      <c r="O50" s="61"/>
      <c r="P50" s="84"/>
      <c r="Q50" s="59"/>
      <c r="R50" s="59"/>
      <c r="S50" s="59"/>
      <c r="T50" s="59"/>
      <c r="U50" s="85"/>
      <c r="V50" s="61"/>
      <c r="W50" s="81">
        <v>12</v>
      </c>
      <c r="X50" s="56">
        <v>24</v>
      </c>
      <c r="Y50" s="59"/>
      <c r="Z50" s="59"/>
      <c r="AA50" s="59"/>
      <c r="AB50" s="85" t="s">
        <v>68</v>
      </c>
      <c r="AC50" s="54">
        <v>6</v>
      </c>
      <c r="AD50" s="84"/>
      <c r="AE50" s="59"/>
      <c r="AF50" s="59"/>
      <c r="AG50" s="59"/>
      <c r="AH50" s="59"/>
      <c r="AI50" s="85"/>
      <c r="AJ50" s="61"/>
      <c r="AK50" s="84"/>
      <c r="AL50" s="59"/>
      <c r="AM50" s="59"/>
      <c r="AN50" s="59"/>
      <c r="AO50" s="59"/>
      <c r="AP50" s="85"/>
      <c r="AQ50" s="61"/>
      <c r="AR50" s="84"/>
      <c r="AS50" s="59"/>
      <c r="AT50" s="59"/>
      <c r="AU50" s="59"/>
      <c r="AV50" s="59"/>
      <c r="AW50" s="85"/>
      <c r="AX50" s="53"/>
    </row>
    <row r="51" spans="1:50" s="9" customFormat="1" ht="23.25">
      <c r="A51" s="238">
        <v>2</v>
      </c>
      <c r="B51" s="223" t="s">
        <v>83</v>
      </c>
      <c r="C51" s="421">
        <f aca="true" t="shared" si="27" ref="C51:C77">SUM(D51:H51)</f>
        <v>36</v>
      </c>
      <c r="D51" s="169">
        <f t="shared" si="21"/>
        <v>12</v>
      </c>
      <c r="E51" s="170">
        <f t="shared" si="21"/>
        <v>24</v>
      </c>
      <c r="F51" s="150">
        <f t="shared" si="21"/>
        <v>0</v>
      </c>
      <c r="G51" s="150">
        <f t="shared" si="21"/>
        <v>0</v>
      </c>
      <c r="H51" s="177">
        <f t="shared" si="21"/>
        <v>0</v>
      </c>
      <c r="I51" s="55"/>
      <c r="J51" s="56"/>
      <c r="K51" s="74"/>
      <c r="L51" s="74"/>
      <c r="M51" s="74"/>
      <c r="N51" s="107"/>
      <c r="O51" s="61"/>
      <c r="P51" s="86"/>
      <c r="Q51" s="87"/>
      <c r="R51" s="87"/>
      <c r="S51" s="87"/>
      <c r="T51" s="87"/>
      <c r="U51" s="88"/>
      <c r="V51" s="61"/>
      <c r="W51" s="304">
        <v>12</v>
      </c>
      <c r="X51" s="74">
        <v>24</v>
      </c>
      <c r="Y51" s="87"/>
      <c r="Z51" s="87"/>
      <c r="AA51" s="87"/>
      <c r="AB51" s="88" t="s">
        <v>68</v>
      </c>
      <c r="AC51" s="61">
        <v>6</v>
      </c>
      <c r="AD51" s="86"/>
      <c r="AE51" s="87"/>
      <c r="AF51" s="87"/>
      <c r="AG51" s="87"/>
      <c r="AH51" s="87"/>
      <c r="AI51" s="88"/>
      <c r="AJ51" s="61"/>
      <c r="AK51" s="86"/>
      <c r="AL51" s="87"/>
      <c r="AM51" s="87"/>
      <c r="AN51" s="87"/>
      <c r="AO51" s="87"/>
      <c r="AP51" s="88"/>
      <c r="AQ51" s="61"/>
      <c r="AR51" s="86"/>
      <c r="AS51" s="87"/>
      <c r="AT51" s="87"/>
      <c r="AU51" s="87"/>
      <c r="AV51" s="87"/>
      <c r="AW51" s="88"/>
      <c r="AX51" s="53"/>
    </row>
    <row r="52" spans="1:50" s="9" customFormat="1" ht="23.25">
      <c r="A52" s="222">
        <v>3</v>
      </c>
      <c r="B52" s="175" t="s">
        <v>84</v>
      </c>
      <c r="C52" s="421">
        <f t="shared" si="27"/>
        <v>12</v>
      </c>
      <c r="D52" s="169">
        <f t="shared" si="21"/>
        <v>0</v>
      </c>
      <c r="E52" s="170">
        <f t="shared" si="21"/>
        <v>12</v>
      </c>
      <c r="F52" s="150">
        <f t="shared" si="21"/>
        <v>0</v>
      </c>
      <c r="G52" s="150">
        <f t="shared" si="21"/>
        <v>0</v>
      </c>
      <c r="H52" s="177">
        <f t="shared" si="21"/>
        <v>0</v>
      </c>
      <c r="I52" s="55"/>
      <c r="J52" s="74"/>
      <c r="K52" s="74"/>
      <c r="L52" s="74"/>
      <c r="M52" s="74"/>
      <c r="N52" s="107"/>
      <c r="O52" s="276"/>
      <c r="P52" s="86"/>
      <c r="Q52" s="87"/>
      <c r="R52" s="87"/>
      <c r="S52" s="59"/>
      <c r="T52" s="59"/>
      <c r="U52" s="88"/>
      <c r="V52" s="276"/>
      <c r="W52" s="86"/>
      <c r="X52" s="87"/>
      <c r="Y52" s="87"/>
      <c r="Z52" s="87"/>
      <c r="AA52" s="87"/>
      <c r="AB52" s="88"/>
      <c r="AC52" s="276"/>
      <c r="AD52" s="86"/>
      <c r="AE52" s="88">
        <v>12</v>
      </c>
      <c r="AF52" s="87"/>
      <c r="AG52" s="87"/>
      <c r="AH52" s="87"/>
      <c r="AI52" s="88" t="s">
        <v>25</v>
      </c>
      <c r="AJ52" s="276">
        <v>1</v>
      </c>
      <c r="AK52" s="86"/>
      <c r="AL52" s="111"/>
      <c r="AM52" s="111"/>
      <c r="AN52" s="111"/>
      <c r="AO52" s="111"/>
      <c r="AP52" s="88"/>
      <c r="AQ52" s="54"/>
      <c r="AR52" s="111"/>
      <c r="AS52" s="111"/>
      <c r="AT52" s="111"/>
      <c r="AU52" s="111"/>
      <c r="AV52" s="111"/>
      <c r="AW52" s="88"/>
      <c r="AX52" s="226"/>
    </row>
    <row r="53" spans="1:50" s="9" customFormat="1" ht="24.75" customHeight="1">
      <c r="A53" s="238">
        <v>4</v>
      </c>
      <c r="B53" s="175" t="s">
        <v>85</v>
      </c>
      <c r="C53" s="421">
        <f t="shared" si="27"/>
        <v>16</v>
      </c>
      <c r="D53" s="169">
        <f t="shared" si="21"/>
        <v>0</v>
      </c>
      <c r="E53" s="170">
        <f t="shared" si="21"/>
        <v>16</v>
      </c>
      <c r="F53" s="150">
        <f t="shared" si="21"/>
        <v>0</v>
      </c>
      <c r="G53" s="150">
        <f t="shared" si="21"/>
        <v>0</v>
      </c>
      <c r="H53" s="177">
        <f t="shared" si="21"/>
        <v>0</v>
      </c>
      <c r="I53" s="73"/>
      <c r="J53" s="55"/>
      <c r="K53" s="55"/>
      <c r="L53" s="56"/>
      <c r="M53" s="56"/>
      <c r="N53" s="82"/>
      <c r="O53" s="54"/>
      <c r="P53" s="58"/>
      <c r="Q53" s="58"/>
      <c r="R53" s="58"/>
      <c r="S53" s="58"/>
      <c r="T53" s="58"/>
      <c r="U53" s="85"/>
      <c r="V53" s="54"/>
      <c r="W53" s="58"/>
      <c r="X53" s="58"/>
      <c r="Y53" s="58"/>
      <c r="Z53" s="58"/>
      <c r="AA53" s="58"/>
      <c r="AB53" s="85"/>
      <c r="AC53" s="54"/>
      <c r="AD53" s="58"/>
      <c r="AE53" s="58"/>
      <c r="AF53" s="58"/>
      <c r="AG53" s="58"/>
      <c r="AH53" s="58"/>
      <c r="AI53" s="85"/>
      <c r="AJ53" s="54"/>
      <c r="AK53" s="58"/>
      <c r="AL53" s="58">
        <v>16</v>
      </c>
      <c r="AM53" s="58"/>
      <c r="AN53" s="58"/>
      <c r="AO53" s="58"/>
      <c r="AP53" s="60" t="s">
        <v>25</v>
      </c>
      <c r="AQ53" s="54">
        <v>3</v>
      </c>
      <c r="AR53" s="58"/>
      <c r="AS53" s="58"/>
      <c r="AT53" s="58"/>
      <c r="AU53" s="58"/>
      <c r="AV53" s="58"/>
      <c r="AW53" s="92"/>
      <c r="AX53" s="53"/>
    </row>
    <row r="54" spans="1:50" s="9" customFormat="1" ht="23.25">
      <c r="A54" s="222">
        <v>5</v>
      </c>
      <c r="B54" s="223" t="s">
        <v>86</v>
      </c>
      <c r="C54" s="421">
        <f t="shared" si="27"/>
        <v>28</v>
      </c>
      <c r="D54" s="169">
        <f t="shared" si="21"/>
        <v>12</v>
      </c>
      <c r="E54" s="170">
        <f t="shared" si="21"/>
        <v>16</v>
      </c>
      <c r="F54" s="150">
        <f t="shared" si="21"/>
        <v>0</v>
      </c>
      <c r="G54" s="150">
        <f t="shared" si="21"/>
        <v>0</v>
      </c>
      <c r="H54" s="177">
        <f t="shared" si="21"/>
        <v>0</v>
      </c>
      <c r="I54" s="73"/>
      <c r="J54" s="74"/>
      <c r="K54" s="74"/>
      <c r="L54" s="74"/>
      <c r="M54" s="74"/>
      <c r="N54" s="107"/>
      <c r="O54" s="61"/>
      <c r="P54" s="84"/>
      <c r="Q54" s="59"/>
      <c r="R54" s="59"/>
      <c r="S54" s="59"/>
      <c r="T54" s="59"/>
      <c r="U54" s="85"/>
      <c r="V54" s="61"/>
      <c r="W54" s="84"/>
      <c r="X54" s="59"/>
      <c r="Y54" s="59"/>
      <c r="Z54" s="59"/>
      <c r="AA54" s="59"/>
      <c r="AB54" s="85"/>
      <c r="AC54" s="54"/>
      <c r="AD54" s="84">
        <v>12</v>
      </c>
      <c r="AE54" s="59">
        <v>16</v>
      </c>
      <c r="AF54" s="59"/>
      <c r="AG54" s="59"/>
      <c r="AH54" s="59"/>
      <c r="AI54" s="85" t="s">
        <v>68</v>
      </c>
      <c r="AJ54" s="61">
        <v>4</v>
      </c>
      <c r="AK54" s="84"/>
      <c r="AL54" s="59"/>
      <c r="AM54" s="59"/>
      <c r="AN54" s="56"/>
      <c r="AO54" s="59"/>
      <c r="AP54" s="85"/>
      <c r="AQ54" s="61"/>
      <c r="AR54" s="84"/>
      <c r="AS54" s="59"/>
      <c r="AT54" s="59"/>
      <c r="AU54" s="59"/>
      <c r="AV54" s="59"/>
      <c r="AW54" s="85"/>
      <c r="AX54" s="53"/>
    </row>
    <row r="55" spans="1:50" s="9" customFormat="1" ht="23.25">
      <c r="A55" s="238">
        <v>6</v>
      </c>
      <c r="B55" s="175" t="s">
        <v>87</v>
      </c>
      <c r="C55" s="421">
        <f t="shared" si="27"/>
        <v>28</v>
      </c>
      <c r="D55" s="169">
        <f t="shared" si="21"/>
        <v>12</v>
      </c>
      <c r="E55" s="170">
        <f t="shared" si="21"/>
        <v>16</v>
      </c>
      <c r="F55" s="150">
        <f t="shared" si="21"/>
        <v>0</v>
      </c>
      <c r="G55" s="150">
        <f t="shared" si="21"/>
        <v>0</v>
      </c>
      <c r="H55" s="177">
        <f t="shared" si="21"/>
        <v>0</v>
      </c>
      <c r="I55" s="73"/>
      <c r="J55" s="74"/>
      <c r="K55" s="74"/>
      <c r="L55" s="74"/>
      <c r="M55" s="74"/>
      <c r="N55" s="107"/>
      <c r="O55" s="61"/>
      <c r="P55" s="86"/>
      <c r="Q55" s="87"/>
      <c r="R55" s="87"/>
      <c r="S55" s="87"/>
      <c r="T55" s="87"/>
      <c r="U55" s="88"/>
      <c r="V55" s="61"/>
      <c r="W55" s="86"/>
      <c r="X55" s="87"/>
      <c r="Y55" s="87"/>
      <c r="Z55" s="87"/>
      <c r="AA55" s="87"/>
      <c r="AB55" s="88"/>
      <c r="AC55" s="61"/>
      <c r="AD55" s="86">
        <v>12</v>
      </c>
      <c r="AE55" s="87">
        <v>16</v>
      </c>
      <c r="AF55" s="87"/>
      <c r="AG55" s="87"/>
      <c r="AH55" s="87"/>
      <c r="AI55" s="88" t="s">
        <v>68</v>
      </c>
      <c r="AJ55" s="61">
        <v>4</v>
      </c>
      <c r="AK55" s="86"/>
      <c r="AL55" s="87"/>
      <c r="AM55" s="87"/>
      <c r="AN55" s="87"/>
      <c r="AO55" s="87"/>
      <c r="AP55" s="88"/>
      <c r="AQ55" s="61"/>
      <c r="AR55" s="86"/>
      <c r="AS55" s="87"/>
      <c r="AT55" s="87"/>
      <c r="AU55" s="87"/>
      <c r="AV55" s="87"/>
      <c r="AW55" s="88"/>
      <c r="AX55" s="53"/>
    </row>
    <row r="56" spans="1:50" s="9" customFormat="1" ht="23.25">
      <c r="A56" s="222">
        <v>7</v>
      </c>
      <c r="B56" s="175" t="s">
        <v>88</v>
      </c>
      <c r="C56" s="421">
        <f t="shared" si="27"/>
        <v>28</v>
      </c>
      <c r="D56" s="169">
        <f t="shared" si="21"/>
        <v>12</v>
      </c>
      <c r="E56" s="170">
        <f t="shared" si="21"/>
        <v>16</v>
      </c>
      <c r="F56" s="150">
        <f t="shared" si="21"/>
        <v>0</v>
      </c>
      <c r="G56" s="150">
        <f t="shared" si="21"/>
        <v>0</v>
      </c>
      <c r="H56" s="177">
        <f t="shared" si="21"/>
        <v>0</v>
      </c>
      <c r="I56" s="73"/>
      <c r="J56" s="74"/>
      <c r="K56" s="74"/>
      <c r="L56" s="74"/>
      <c r="M56" s="74"/>
      <c r="N56" s="107"/>
      <c r="O56" s="61"/>
      <c r="P56" s="86"/>
      <c r="Q56" s="87"/>
      <c r="R56" s="87"/>
      <c r="S56" s="87"/>
      <c r="T56" s="87"/>
      <c r="U56" s="88"/>
      <c r="V56" s="61"/>
      <c r="W56" s="86"/>
      <c r="X56" s="87"/>
      <c r="Y56" s="87"/>
      <c r="Z56" s="87"/>
      <c r="AA56" s="87"/>
      <c r="AB56" s="88"/>
      <c r="AC56" s="61"/>
      <c r="AD56" s="86">
        <v>12</v>
      </c>
      <c r="AE56" s="87">
        <v>16</v>
      </c>
      <c r="AF56" s="87"/>
      <c r="AG56" s="87"/>
      <c r="AH56" s="87"/>
      <c r="AI56" s="88" t="s">
        <v>25</v>
      </c>
      <c r="AJ56" s="61">
        <v>2</v>
      </c>
      <c r="AK56" s="86"/>
      <c r="AL56" s="87"/>
      <c r="AM56" s="87"/>
      <c r="AN56" s="87"/>
      <c r="AO56" s="87"/>
      <c r="AP56" s="88"/>
      <c r="AQ56" s="61"/>
      <c r="AR56" s="86"/>
      <c r="AS56" s="87"/>
      <c r="AT56" s="87"/>
      <c r="AU56" s="87"/>
      <c r="AV56" s="87"/>
      <c r="AW56" s="88"/>
      <c r="AX56" s="53"/>
    </row>
    <row r="57" spans="1:50" s="9" customFormat="1" ht="23.25">
      <c r="A57" s="238">
        <v>8</v>
      </c>
      <c r="B57" s="175" t="s">
        <v>144</v>
      </c>
      <c r="C57" s="421">
        <f t="shared" si="27"/>
        <v>16</v>
      </c>
      <c r="D57" s="169">
        <f t="shared" si="21"/>
        <v>0</v>
      </c>
      <c r="E57" s="170">
        <f t="shared" si="21"/>
        <v>16</v>
      </c>
      <c r="F57" s="150">
        <f t="shared" si="21"/>
        <v>0</v>
      </c>
      <c r="G57" s="150">
        <f t="shared" si="21"/>
        <v>0</v>
      </c>
      <c r="H57" s="177">
        <f t="shared" si="21"/>
        <v>0</v>
      </c>
      <c r="I57" s="73"/>
      <c r="J57" s="74"/>
      <c r="K57" s="74"/>
      <c r="L57" s="74"/>
      <c r="M57" s="74"/>
      <c r="N57" s="107"/>
      <c r="O57" s="61"/>
      <c r="P57" s="86"/>
      <c r="Q57" s="87"/>
      <c r="R57" s="87"/>
      <c r="S57" s="87"/>
      <c r="T57" s="87"/>
      <c r="U57" s="88"/>
      <c r="V57" s="61"/>
      <c r="W57" s="86"/>
      <c r="X57" s="87"/>
      <c r="Y57" s="87"/>
      <c r="Z57" s="87"/>
      <c r="AA57" s="87"/>
      <c r="AB57" s="88"/>
      <c r="AC57" s="61"/>
      <c r="AD57" s="86"/>
      <c r="AE57" s="87">
        <v>16</v>
      </c>
      <c r="AF57" s="87"/>
      <c r="AG57" s="87"/>
      <c r="AH57" s="87"/>
      <c r="AI57" s="88" t="s">
        <v>25</v>
      </c>
      <c r="AJ57" s="61">
        <v>2</v>
      </c>
      <c r="AK57" s="86"/>
      <c r="AL57" s="87"/>
      <c r="AM57" s="87"/>
      <c r="AN57" s="87"/>
      <c r="AO57" s="87"/>
      <c r="AP57" s="88"/>
      <c r="AQ57" s="61"/>
      <c r="AR57" s="86"/>
      <c r="AS57" s="87"/>
      <c r="AT57" s="87"/>
      <c r="AU57" s="87"/>
      <c r="AV57" s="87"/>
      <c r="AW57" s="88"/>
      <c r="AX57" s="53"/>
    </row>
    <row r="58" spans="1:50" s="9" customFormat="1" ht="23.25">
      <c r="A58" s="222">
        <v>9</v>
      </c>
      <c r="B58" s="446" t="s">
        <v>90</v>
      </c>
      <c r="C58" s="421">
        <f t="shared" si="27"/>
        <v>16</v>
      </c>
      <c r="D58" s="169">
        <f t="shared" si="21"/>
        <v>0</v>
      </c>
      <c r="E58" s="170">
        <f t="shared" si="21"/>
        <v>16</v>
      </c>
      <c r="F58" s="150">
        <f t="shared" si="21"/>
        <v>0</v>
      </c>
      <c r="G58" s="150">
        <f t="shared" si="21"/>
        <v>0</v>
      </c>
      <c r="H58" s="177">
        <f t="shared" si="21"/>
        <v>0</v>
      </c>
      <c r="I58" s="73"/>
      <c r="J58" s="74"/>
      <c r="K58" s="74"/>
      <c r="L58" s="74"/>
      <c r="M58" s="74"/>
      <c r="N58" s="107"/>
      <c r="O58" s="61"/>
      <c r="P58" s="86"/>
      <c r="Q58" s="87"/>
      <c r="R58" s="87"/>
      <c r="S58" s="87"/>
      <c r="T58" s="87"/>
      <c r="U58" s="88"/>
      <c r="V58" s="61"/>
      <c r="W58" s="86"/>
      <c r="X58" s="87"/>
      <c r="Y58" s="87"/>
      <c r="Z58" s="87"/>
      <c r="AA58" s="87"/>
      <c r="AB58" s="88"/>
      <c r="AC58" s="61"/>
      <c r="AD58" s="86"/>
      <c r="AE58" s="87">
        <v>16</v>
      </c>
      <c r="AF58" s="87"/>
      <c r="AG58" s="87"/>
      <c r="AH58" s="87"/>
      <c r="AI58" s="88" t="s">
        <v>25</v>
      </c>
      <c r="AJ58" s="61">
        <v>2</v>
      </c>
      <c r="AK58" s="86"/>
      <c r="AL58" s="87"/>
      <c r="AM58" s="87"/>
      <c r="AN58" s="87"/>
      <c r="AO58" s="87"/>
      <c r="AP58" s="88"/>
      <c r="AQ58" s="61"/>
      <c r="AR58" s="86"/>
      <c r="AS58" s="87"/>
      <c r="AT58" s="87"/>
      <c r="AU58" s="87"/>
      <c r="AV58" s="87"/>
      <c r="AW58" s="88"/>
      <c r="AX58" s="53"/>
    </row>
    <row r="59" spans="1:50" s="9" customFormat="1" ht="23.25">
      <c r="A59" s="238">
        <v>10</v>
      </c>
      <c r="B59" s="446" t="s">
        <v>81</v>
      </c>
      <c r="C59" s="421">
        <f>SUM(D59:H59)</f>
        <v>16</v>
      </c>
      <c r="D59" s="169">
        <f>I59+P59+W59+AD59+AK59+AR59</f>
        <v>0</v>
      </c>
      <c r="E59" s="170">
        <f>J59+Q59+X59+AE59+AL59+AS59</f>
        <v>16</v>
      </c>
      <c r="F59" s="170">
        <f>K59+R59+Y59+AF59+AM59+AT59</f>
        <v>0</v>
      </c>
      <c r="G59" s="170">
        <f>L59+S59+Z59+AG59+AN59+AU59</f>
        <v>0</v>
      </c>
      <c r="H59" s="171">
        <f>M59+T59+AA59+AH59+AO59+AV59</f>
        <v>0</v>
      </c>
      <c r="I59" s="73"/>
      <c r="J59" s="73"/>
      <c r="K59" s="73"/>
      <c r="L59" s="74"/>
      <c r="M59" s="74"/>
      <c r="N59" s="107"/>
      <c r="O59" s="72"/>
      <c r="P59" s="111"/>
      <c r="Q59" s="111"/>
      <c r="R59" s="111"/>
      <c r="S59" s="111"/>
      <c r="T59" s="111"/>
      <c r="U59" s="88"/>
      <c r="V59" s="72"/>
      <c r="W59" s="111"/>
      <c r="X59" s="111"/>
      <c r="Y59" s="111"/>
      <c r="Z59" s="111"/>
      <c r="AA59" s="111"/>
      <c r="AB59" s="88"/>
      <c r="AC59" s="72"/>
      <c r="AD59" s="111"/>
      <c r="AE59" s="111">
        <v>16</v>
      </c>
      <c r="AF59" s="111"/>
      <c r="AG59" s="111"/>
      <c r="AH59" s="111"/>
      <c r="AI59" s="88" t="s">
        <v>25</v>
      </c>
      <c r="AJ59" s="72">
        <v>1</v>
      </c>
      <c r="AK59" s="111"/>
      <c r="AL59" s="111"/>
      <c r="AM59" s="111"/>
      <c r="AN59" s="111"/>
      <c r="AO59" s="111"/>
      <c r="AP59" s="173"/>
      <c r="AQ59" s="72"/>
      <c r="AR59" s="111"/>
      <c r="AS59" s="111"/>
      <c r="AT59" s="111"/>
      <c r="AU59" s="111"/>
      <c r="AV59" s="111"/>
      <c r="AW59" s="273"/>
      <c r="AX59" s="71"/>
    </row>
    <row r="60" spans="1:50" s="9" customFormat="1" ht="23.25">
      <c r="A60" s="222">
        <v>11</v>
      </c>
      <c r="B60" s="175" t="s">
        <v>91</v>
      </c>
      <c r="C60" s="421">
        <f t="shared" si="27"/>
        <v>22</v>
      </c>
      <c r="D60" s="169">
        <f t="shared" si="21"/>
        <v>12</v>
      </c>
      <c r="E60" s="170">
        <f t="shared" si="21"/>
        <v>10</v>
      </c>
      <c r="F60" s="150">
        <f t="shared" si="21"/>
        <v>0</v>
      </c>
      <c r="G60" s="150">
        <f t="shared" si="21"/>
        <v>0</v>
      </c>
      <c r="H60" s="177">
        <f t="shared" si="21"/>
        <v>0</v>
      </c>
      <c r="I60" s="73"/>
      <c r="J60" s="74"/>
      <c r="K60" s="74"/>
      <c r="L60" s="74"/>
      <c r="M60" s="74"/>
      <c r="N60" s="107"/>
      <c r="O60" s="61"/>
      <c r="P60" s="86"/>
      <c r="Q60" s="87"/>
      <c r="R60" s="87"/>
      <c r="S60" s="87"/>
      <c r="T60" s="87"/>
      <c r="U60" s="88"/>
      <c r="V60" s="61"/>
      <c r="W60" s="86"/>
      <c r="X60" s="87"/>
      <c r="Y60" s="87"/>
      <c r="Z60" s="87"/>
      <c r="AA60" s="87"/>
      <c r="AB60" s="88"/>
      <c r="AC60" s="61"/>
      <c r="AD60" s="86"/>
      <c r="AE60" s="87"/>
      <c r="AF60" s="87"/>
      <c r="AG60" s="87"/>
      <c r="AH60" s="87"/>
      <c r="AI60" s="88"/>
      <c r="AJ60" s="61"/>
      <c r="AK60" s="86"/>
      <c r="AL60" s="87"/>
      <c r="AM60" s="87"/>
      <c r="AN60" s="87"/>
      <c r="AO60" s="87"/>
      <c r="AP60" s="88"/>
      <c r="AQ60" s="61"/>
      <c r="AR60" s="86">
        <v>12</v>
      </c>
      <c r="AS60" s="87">
        <v>10</v>
      </c>
      <c r="AT60" s="87"/>
      <c r="AU60" s="87"/>
      <c r="AV60" s="87"/>
      <c r="AW60" s="88" t="s">
        <v>25</v>
      </c>
      <c r="AX60" s="53">
        <v>2</v>
      </c>
    </row>
    <row r="61" spans="1:50" s="9" customFormat="1" ht="23.25">
      <c r="A61" s="238">
        <v>12</v>
      </c>
      <c r="B61" s="175" t="s">
        <v>92</v>
      </c>
      <c r="C61" s="421">
        <f t="shared" si="27"/>
        <v>16</v>
      </c>
      <c r="D61" s="169">
        <f t="shared" si="21"/>
        <v>0</v>
      </c>
      <c r="E61" s="170">
        <f t="shared" si="21"/>
        <v>16</v>
      </c>
      <c r="F61" s="150">
        <f t="shared" si="21"/>
        <v>0</v>
      </c>
      <c r="G61" s="150">
        <f t="shared" si="21"/>
        <v>0</v>
      </c>
      <c r="H61" s="177">
        <f t="shared" si="21"/>
        <v>0</v>
      </c>
      <c r="I61" s="73"/>
      <c r="J61" s="74"/>
      <c r="K61" s="74"/>
      <c r="L61" s="74"/>
      <c r="M61" s="74"/>
      <c r="N61" s="107"/>
      <c r="O61" s="61"/>
      <c r="P61" s="86"/>
      <c r="Q61" s="87"/>
      <c r="R61" s="87"/>
      <c r="S61" s="87"/>
      <c r="T61" s="87"/>
      <c r="U61" s="88"/>
      <c r="V61" s="61"/>
      <c r="W61" s="86"/>
      <c r="X61" s="87"/>
      <c r="Y61" s="87"/>
      <c r="Z61" s="87"/>
      <c r="AA61" s="87"/>
      <c r="AB61" s="88"/>
      <c r="AC61" s="61"/>
      <c r="AD61" s="86"/>
      <c r="AE61" s="87"/>
      <c r="AF61" s="87"/>
      <c r="AG61" s="87"/>
      <c r="AH61" s="87"/>
      <c r="AI61" s="88"/>
      <c r="AJ61" s="61"/>
      <c r="AK61" s="86"/>
      <c r="AL61" s="87">
        <v>16</v>
      </c>
      <c r="AM61" s="87"/>
      <c r="AN61" s="87"/>
      <c r="AO61" s="87"/>
      <c r="AP61" s="88" t="s">
        <v>25</v>
      </c>
      <c r="AQ61" s="61">
        <v>3</v>
      </c>
      <c r="AR61" s="86"/>
      <c r="AS61" s="87"/>
      <c r="AT61" s="87"/>
      <c r="AU61" s="87"/>
      <c r="AV61" s="87"/>
      <c r="AW61" s="88"/>
      <c r="AX61" s="53"/>
    </row>
    <row r="62" spans="1:50" s="9" customFormat="1" ht="23.25">
      <c r="A62" s="222">
        <v>13</v>
      </c>
      <c r="B62" s="175" t="s">
        <v>93</v>
      </c>
      <c r="C62" s="421">
        <f t="shared" si="27"/>
        <v>22</v>
      </c>
      <c r="D62" s="169">
        <f t="shared" si="21"/>
        <v>12</v>
      </c>
      <c r="E62" s="170">
        <f t="shared" si="21"/>
        <v>10</v>
      </c>
      <c r="F62" s="150">
        <f t="shared" si="21"/>
        <v>0</v>
      </c>
      <c r="G62" s="150">
        <f t="shared" si="21"/>
        <v>0</v>
      </c>
      <c r="H62" s="177">
        <f t="shared" si="21"/>
        <v>0</v>
      </c>
      <c r="I62" s="73"/>
      <c r="J62" s="74"/>
      <c r="K62" s="74"/>
      <c r="L62" s="74"/>
      <c r="M62" s="74"/>
      <c r="N62" s="107"/>
      <c r="O62" s="61"/>
      <c r="P62" s="86"/>
      <c r="Q62" s="87"/>
      <c r="R62" s="87"/>
      <c r="S62" s="87"/>
      <c r="T62" s="87"/>
      <c r="U62" s="88"/>
      <c r="V62" s="61"/>
      <c r="W62" s="86"/>
      <c r="X62" s="87"/>
      <c r="Y62" s="87"/>
      <c r="Z62" s="87"/>
      <c r="AA62" s="87"/>
      <c r="AB62" s="88"/>
      <c r="AC62" s="61"/>
      <c r="AD62" s="86"/>
      <c r="AE62" s="87"/>
      <c r="AF62" s="87"/>
      <c r="AG62" s="87"/>
      <c r="AH62" s="87"/>
      <c r="AI62" s="277"/>
      <c r="AJ62" s="61"/>
      <c r="AK62" s="86">
        <v>12</v>
      </c>
      <c r="AL62" s="87">
        <v>10</v>
      </c>
      <c r="AM62" s="87"/>
      <c r="AN62" s="87"/>
      <c r="AO62" s="87"/>
      <c r="AP62" s="88" t="s">
        <v>68</v>
      </c>
      <c r="AQ62" s="61">
        <v>5</v>
      </c>
      <c r="AR62" s="86"/>
      <c r="AS62" s="87"/>
      <c r="AT62" s="87"/>
      <c r="AU62" s="87"/>
      <c r="AV62" s="87"/>
      <c r="AW62" s="88"/>
      <c r="AX62" s="53"/>
    </row>
    <row r="63" spans="1:50" s="9" customFormat="1" ht="23.25">
      <c r="A63" s="238">
        <v>14</v>
      </c>
      <c r="B63" s="175" t="s">
        <v>94</v>
      </c>
      <c r="C63" s="421">
        <f t="shared" si="27"/>
        <v>28</v>
      </c>
      <c r="D63" s="169">
        <f t="shared" si="21"/>
        <v>12</v>
      </c>
      <c r="E63" s="170">
        <f t="shared" si="21"/>
        <v>16</v>
      </c>
      <c r="F63" s="150">
        <f t="shared" si="21"/>
        <v>0</v>
      </c>
      <c r="G63" s="150">
        <f t="shared" si="21"/>
        <v>0</v>
      </c>
      <c r="H63" s="177">
        <f t="shared" si="21"/>
        <v>0</v>
      </c>
      <c r="I63" s="73"/>
      <c r="J63" s="74"/>
      <c r="K63" s="74"/>
      <c r="L63" s="74"/>
      <c r="M63" s="74"/>
      <c r="N63" s="107"/>
      <c r="O63" s="61"/>
      <c r="P63" s="86"/>
      <c r="Q63" s="87"/>
      <c r="R63" s="87"/>
      <c r="S63" s="87"/>
      <c r="T63" s="87"/>
      <c r="U63" s="88"/>
      <c r="V63" s="61"/>
      <c r="W63" s="86"/>
      <c r="X63" s="87"/>
      <c r="Y63" s="87"/>
      <c r="Z63" s="87"/>
      <c r="AA63" s="87"/>
      <c r="AB63" s="88"/>
      <c r="AC63" s="61"/>
      <c r="AD63" s="86"/>
      <c r="AE63" s="87"/>
      <c r="AF63" s="87"/>
      <c r="AG63" s="87"/>
      <c r="AH63" s="87"/>
      <c r="AI63" s="277"/>
      <c r="AJ63" s="61"/>
      <c r="AK63" s="86"/>
      <c r="AL63" s="87"/>
      <c r="AM63" s="87"/>
      <c r="AN63" s="87"/>
      <c r="AO63" s="87"/>
      <c r="AP63" s="88"/>
      <c r="AQ63" s="61"/>
      <c r="AR63" s="86">
        <v>12</v>
      </c>
      <c r="AS63" s="87">
        <v>16</v>
      </c>
      <c r="AT63" s="87"/>
      <c r="AU63" s="87"/>
      <c r="AV63" s="87"/>
      <c r="AW63" s="277" t="s">
        <v>68</v>
      </c>
      <c r="AX63" s="178">
        <v>4</v>
      </c>
    </row>
    <row r="64" spans="1:50" s="9" customFormat="1" ht="23.25">
      <c r="A64" s="222">
        <v>15</v>
      </c>
      <c r="B64" s="175" t="s">
        <v>95</v>
      </c>
      <c r="C64" s="421">
        <f t="shared" si="27"/>
        <v>16</v>
      </c>
      <c r="D64" s="169">
        <f t="shared" si="21"/>
        <v>0</v>
      </c>
      <c r="E64" s="170">
        <f t="shared" si="21"/>
        <v>16</v>
      </c>
      <c r="F64" s="150">
        <f t="shared" si="21"/>
        <v>0</v>
      </c>
      <c r="G64" s="150">
        <f t="shared" si="21"/>
        <v>0</v>
      </c>
      <c r="H64" s="177">
        <f t="shared" si="21"/>
        <v>0</v>
      </c>
      <c r="I64" s="73"/>
      <c r="J64" s="74"/>
      <c r="K64" s="74"/>
      <c r="L64" s="74"/>
      <c r="M64" s="74"/>
      <c r="N64" s="107"/>
      <c r="O64" s="61"/>
      <c r="P64" s="86"/>
      <c r="Q64" s="87"/>
      <c r="R64" s="87"/>
      <c r="S64" s="87"/>
      <c r="T64" s="87"/>
      <c r="U64" s="88"/>
      <c r="V64" s="61"/>
      <c r="W64" s="86"/>
      <c r="X64" s="87"/>
      <c r="Y64" s="87"/>
      <c r="Z64" s="87"/>
      <c r="AA64" s="87"/>
      <c r="AB64" s="88"/>
      <c r="AC64" s="61"/>
      <c r="AD64" s="86"/>
      <c r="AE64" s="87"/>
      <c r="AF64" s="87"/>
      <c r="AG64" s="87"/>
      <c r="AH64" s="87"/>
      <c r="AI64" s="277"/>
      <c r="AJ64" s="61"/>
      <c r="AK64" s="86"/>
      <c r="AL64" s="87"/>
      <c r="AM64" s="87"/>
      <c r="AN64" s="87"/>
      <c r="AO64" s="87"/>
      <c r="AP64" s="88"/>
      <c r="AQ64" s="61"/>
      <c r="AR64" s="86"/>
      <c r="AS64" s="87">
        <v>16</v>
      </c>
      <c r="AT64" s="87"/>
      <c r="AU64" s="87"/>
      <c r="AV64" s="87"/>
      <c r="AW64" s="88" t="s">
        <v>25</v>
      </c>
      <c r="AX64" s="53">
        <v>3</v>
      </c>
    </row>
    <row r="65" spans="1:50" s="9" customFormat="1" ht="23.25">
      <c r="A65" s="238">
        <v>16</v>
      </c>
      <c r="B65" s="152" t="s">
        <v>227</v>
      </c>
      <c r="C65" s="421">
        <f>SUM(D65:H65)</f>
        <v>12</v>
      </c>
      <c r="D65" s="169">
        <f aca="true" t="shared" si="28" ref="D65:H68">I65+P65+W65+AD65+AK65+AR65</f>
        <v>12</v>
      </c>
      <c r="E65" s="170">
        <f t="shared" si="28"/>
        <v>0</v>
      </c>
      <c r="F65" s="150">
        <f t="shared" si="28"/>
        <v>0</v>
      </c>
      <c r="G65" s="150">
        <f t="shared" si="28"/>
        <v>0</v>
      </c>
      <c r="H65" s="177">
        <f t="shared" si="28"/>
        <v>0</v>
      </c>
      <c r="I65" s="73"/>
      <c r="J65" s="74"/>
      <c r="K65" s="74"/>
      <c r="L65" s="74"/>
      <c r="M65" s="74"/>
      <c r="N65" s="107"/>
      <c r="O65" s="61"/>
      <c r="P65" s="86"/>
      <c r="Q65" s="87"/>
      <c r="R65" s="87"/>
      <c r="S65" s="87"/>
      <c r="T65" s="87"/>
      <c r="U65" s="88"/>
      <c r="V65" s="61"/>
      <c r="W65" s="86"/>
      <c r="X65" s="87"/>
      <c r="Y65" s="87"/>
      <c r="Z65" s="87"/>
      <c r="AA65" s="87"/>
      <c r="AB65" s="88"/>
      <c r="AC65" s="61"/>
      <c r="AD65" s="86"/>
      <c r="AE65" s="87"/>
      <c r="AF65" s="87"/>
      <c r="AG65" s="87"/>
      <c r="AH65" s="87"/>
      <c r="AI65" s="277"/>
      <c r="AJ65" s="61"/>
      <c r="AK65" s="86"/>
      <c r="AL65" s="87"/>
      <c r="AM65" s="87"/>
      <c r="AN65" s="87"/>
      <c r="AO65" s="87"/>
      <c r="AP65" s="277"/>
      <c r="AQ65" s="61"/>
      <c r="AR65" s="86">
        <v>12</v>
      </c>
      <c r="AS65" s="87"/>
      <c r="AT65" s="87"/>
      <c r="AU65" s="87"/>
      <c r="AV65" s="87"/>
      <c r="AW65" s="88" t="s">
        <v>25</v>
      </c>
      <c r="AX65" s="53">
        <v>2</v>
      </c>
    </row>
    <row r="66" spans="1:50" s="9" customFormat="1" ht="23.25">
      <c r="A66" s="222">
        <v>17</v>
      </c>
      <c r="B66" s="388" t="s">
        <v>80</v>
      </c>
      <c r="C66" s="421">
        <f>SUM(D66:H66)</f>
        <v>16</v>
      </c>
      <c r="D66" s="169">
        <f t="shared" si="28"/>
        <v>0</v>
      </c>
      <c r="E66" s="170">
        <f t="shared" si="28"/>
        <v>0</v>
      </c>
      <c r="F66" s="150">
        <f t="shared" si="28"/>
        <v>0</v>
      </c>
      <c r="G66" s="150">
        <f t="shared" si="28"/>
        <v>16</v>
      </c>
      <c r="H66" s="177">
        <f t="shared" si="28"/>
        <v>0</v>
      </c>
      <c r="I66" s="73"/>
      <c r="J66" s="74"/>
      <c r="K66" s="74"/>
      <c r="L66" s="74"/>
      <c r="M66" s="74"/>
      <c r="N66" s="107"/>
      <c r="O66" s="61"/>
      <c r="P66" s="86"/>
      <c r="Q66" s="87"/>
      <c r="R66" s="87"/>
      <c r="S66" s="87"/>
      <c r="T66" s="87"/>
      <c r="U66" s="88"/>
      <c r="V66" s="61"/>
      <c r="W66" s="86"/>
      <c r="X66" s="87"/>
      <c r="Y66" s="87"/>
      <c r="Z66" s="87"/>
      <c r="AA66" s="87"/>
      <c r="AB66" s="88"/>
      <c r="AC66" s="61"/>
      <c r="AD66" s="86"/>
      <c r="AE66" s="87"/>
      <c r="AF66" s="87"/>
      <c r="AG66" s="87"/>
      <c r="AH66" s="87"/>
      <c r="AI66" s="277"/>
      <c r="AJ66" s="61"/>
      <c r="AK66" s="86"/>
      <c r="AL66" s="87"/>
      <c r="AM66" s="87"/>
      <c r="AN66" s="87">
        <v>16</v>
      </c>
      <c r="AO66" s="87"/>
      <c r="AP66" s="277" t="s">
        <v>25</v>
      </c>
      <c r="AQ66" s="61">
        <v>2</v>
      </c>
      <c r="AR66" s="86"/>
      <c r="AS66" s="87"/>
      <c r="AT66" s="87"/>
      <c r="AU66" s="87"/>
      <c r="AV66" s="87"/>
      <c r="AW66" s="88"/>
      <c r="AX66" s="53"/>
    </row>
    <row r="67" spans="1:50" s="9" customFormat="1" ht="23.25">
      <c r="A67" s="238">
        <v>18</v>
      </c>
      <c r="B67" s="152" t="s">
        <v>96</v>
      </c>
      <c r="C67" s="421">
        <f>SUM(D67:H67)</f>
        <v>16</v>
      </c>
      <c r="D67" s="169">
        <f t="shared" si="28"/>
        <v>0</v>
      </c>
      <c r="E67" s="170">
        <f t="shared" si="28"/>
        <v>0</v>
      </c>
      <c r="F67" s="150">
        <f t="shared" si="28"/>
        <v>0</v>
      </c>
      <c r="G67" s="150">
        <f t="shared" si="28"/>
        <v>16</v>
      </c>
      <c r="H67" s="177">
        <f t="shared" si="28"/>
        <v>0</v>
      </c>
      <c r="I67" s="73"/>
      <c r="J67" s="74"/>
      <c r="K67" s="74"/>
      <c r="L67" s="74"/>
      <c r="M67" s="74"/>
      <c r="N67" s="107"/>
      <c r="O67" s="61"/>
      <c r="P67" s="86"/>
      <c r="Q67" s="87"/>
      <c r="R67" s="87"/>
      <c r="S67" s="87"/>
      <c r="T67" s="87"/>
      <c r="U67" s="88"/>
      <c r="V67" s="61"/>
      <c r="W67" s="86"/>
      <c r="X67" s="87"/>
      <c r="Y67" s="87"/>
      <c r="Z67" s="87"/>
      <c r="AA67" s="87"/>
      <c r="AB67" s="88"/>
      <c r="AC67" s="61"/>
      <c r="AD67" s="86"/>
      <c r="AE67" s="87"/>
      <c r="AF67" s="87"/>
      <c r="AG67" s="87"/>
      <c r="AH67" s="87"/>
      <c r="AI67" s="277"/>
      <c r="AJ67" s="61"/>
      <c r="AK67" s="86"/>
      <c r="AL67" s="87"/>
      <c r="AM67" s="87"/>
      <c r="AN67" s="87">
        <v>16</v>
      </c>
      <c r="AO67" s="87"/>
      <c r="AP67" s="277" t="s">
        <v>25</v>
      </c>
      <c r="AQ67" s="61">
        <v>2</v>
      </c>
      <c r="AR67" s="86"/>
      <c r="AS67" s="87"/>
      <c r="AT67" s="87"/>
      <c r="AU67" s="87"/>
      <c r="AV67" s="87"/>
      <c r="AW67" s="88"/>
      <c r="AX67" s="53"/>
    </row>
    <row r="68" spans="1:50" s="9" customFormat="1" ht="24" thickBot="1">
      <c r="A68" s="222">
        <v>19</v>
      </c>
      <c r="B68" s="260" t="s">
        <v>78</v>
      </c>
      <c r="C68" s="430">
        <f>SUM(D68:H68)</f>
        <v>12</v>
      </c>
      <c r="D68" s="264">
        <f t="shared" si="28"/>
        <v>0</v>
      </c>
      <c r="E68" s="113">
        <f t="shared" si="28"/>
        <v>0</v>
      </c>
      <c r="F68" s="156">
        <f t="shared" si="28"/>
        <v>0</v>
      </c>
      <c r="G68" s="156">
        <f t="shared" si="28"/>
        <v>12</v>
      </c>
      <c r="H68" s="183">
        <f t="shared" si="28"/>
        <v>0</v>
      </c>
      <c r="I68" s="434"/>
      <c r="J68" s="56"/>
      <c r="K68" s="56"/>
      <c r="L68" s="56"/>
      <c r="M68" s="56"/>
      <c r="N68" s="82"/>
      <c r="O68" s="102"/>
      <c r="P68" s="55"/>
      <c r="Q68" s="56"/>
      <c r="R68" s="56"/>
      <c r="S68" s="56"/>
      <c r="T68" s="56"/>
      <c r="U68" s="82"/>
      <c r="V68" s="102"/>
      <c r="W68" s="55"/>
      <c r="X68" s="56"/>
      <c r="Y68" s="56"/>
      <c r="Z68" s="56">
        <v>12</v>
      </c>
      <c r="AA68" s="56"/>
      <c r="AB68" s="82" t="s">
        <v>25</v>
      </c>
      <c r="AC68" s="102">
        <v>1</v>
      </c>
      <c r="AD68" s="81"/>
      <c r="AE68" s="56"/>
      <c r="AF68" s="56"/>
      <c r="AG68" s="56"/>
      <c r="AH68" s="56"/>
      <c r="AI68" s="82"/>
      <c r="AJ68" s="102"/>
      <c r="AK68" s="81"/>
      <c r="AL68" s="56"/>
      <c r="AM68" s="56"/>
      <c r="AN68" s="56"/>
      <c r="AO68" s="56"/>
      <c r="AP68" s="82"/>
      <c r="AQ68" s="83"/>
      <c r="AR68" s="81"/>
      <c r="AS68" s="56"/>
      <c r="AT68" s="56"/>
      <c r="AU68" s="56"/>
      <c r="AV68" s="56"/>
      <c r="AW68" s="57"/>
      <c r="AX68" s="178"/>
    </row>
    <row r="69" spans="1:50" s="9" customFormat="1" ht="23.25">
      <c r="A69" s="224"/>
      <c r="B69" s="224"/>
      <c r="C69" s="192"/>
      <c r="D69" s="192"/>
      <c r="E69" s="192"/>
      <c r="F69" s="192"/>
      <c r="G69" s="192"/>
      <c r="H69" s="192"/>
      <c r="I69" s="100"/>
      <c r="J69" s="100"/>
      <c r="K69" s="100"/>
      <c r="L69" s="100"/>
      <c r="M69" s="100"/>
      <c r="N69" s="100"/>
      <c r="O69" s="192"/>
      <c r="P69" s="77"/>
      <c r="Q69" s="77"/>
      <c r="R69" s="77"/>
      <c r="S69" s="77"/>
      <c r="T69" s="77"/>
      <c r="U69" s="77"/>
      <c r="V69" s="192"/>
      <c r="W69" s="77"/>
      <c r="X69" s="77"/>
      <c r="Y69" s="77"/>
      <c r="Z69" s="77"/>
      <c r="AA69" s="77"/>
      <c r="AB69" s="77"/>
      <c r="AC69" s="192"/>
      <c r="AD69" s="77"/>
      <c r="AE69" s="77"/>
      <c r="AF69" s="77"/>
      <c r="AG69" s="77"/>
      <c r="AH69" s="77"/>
      <c r="AI69" s="192"/>
      <c r="AJ69" s="192"/>
      <c r="AK69" s="77"/>
      <c r="AL69" s="77"/>
      <c r="AM69" s="77"/>
      <c r="AN69" s="77"/>
      <c r="AO69" s="77"/>
      <c r="AP69" s="192"/>
      <c r="AQ69" s="192"/>
      <c r="AR69" s="77"/>
      <c r="AS69" s="77"/>
      <c r="AT69" s="77"/>
      <c r="AU69" s="77"/>
      <c r="AV69" s="77"/>
      <c r="AW69" s="77"/>
      <c r="AX69" s="192"/>
    </row>
    <row r="70" s="9" customFormat="1" ht="19.5" thickBot="1"/>
    <row r="71" spans="1:50" s="9" customFormat="1" ht="45.75" thickBot="1">
      <c r="A71" s="159" t="s">
        <v>176</v>
      </c>
      <c r="B71" s="398" t="s">
        <v>206</v>
      </c>
      <c r="C71" s="161">
        <f>SUM(C72:C77)</f>
        <v>172</v>
      </c>
      <c r="D71" s="162">
        <f>I71+P71+W71+AD71+AK71+AR71</f>
        <v>16</v>
      </c>
      <c r="E71" s="163">
        <f>J71+Q71+X71+AE71+AL71+AS71</f>
        <v>140</v>
      </c>
      <c r="F71" s="163">
        <f>K71+R71+Y71+AF71+AM71+AT71</f>
        <v>0</v>
      </c>
      <c r="G71" s="163">
        <f>L71+S71+Z71+AG71+AN71+AU71</f>
        <v>16</v>
      </c>
      <c r="H71" s="164">
        <f>M71+T71+AA71+AH71+AO71+AV71</f>
        <v>0</v>
      </c>
      <c r="I71" s="162">
        <f>SUM(I72:I77)</f>
        <v>0</v>
      </c>
      <c r="J71" s="162">
        <f>SUM(J72:J77)</f>
        <v>0</v>
      </c>
      <c r="K71" s="162">
        <f>SUM(K72:K77)</f>
        <v>0</v>
      </c>
      <c r="L71" s="162">
        <f>SUM(L72:L77)</f>
        <v>0</v>
      </c>
      <c r="M71" s="162">
        <f>SUM(M72:M77)</f>
        <v>0</v>
      </c>
      <c r="N71" s="162">
        <f>COUNTIF(N72:N77,"E")</f>
        <v>0</v>
      </c>
      <c r="O71" s="162">
        <f aca="true" t="shared" si="29" ref="O71:T71">SUM(O72:O77)</f>
        <v>0</v>
      </c>
      <c r="P71" s="162">
        <f t="shared" si="29"/>
        <v>0</v>
      </c>
      <c r="Q71" s="162">
        <f t="shared" si="29"/>
        <v>0</v>
      </c>
      <c r="R71" s="162">
        <f t="shared" si="29"/>
        <v>0</v>
      </c>
      <c r="S71" s="162">
        <f t="shared" si="29"/>
        <v>0</v>
      </c>
      <c r="T71" s="162">
        <f t="shared" si="29"/>
        <v>0</v>
      </c>
      <c r="U71" s="162">
        <f>COUNTIF(U72:U77,"E")</f>
        <v>0</v>
      </c>
      <c r="V71" s="162">
        <f aca="true" t="shared" si="30" ref="V71:AA71">SUM(V72:V77)</f>
        <v>0</v>
      </c>
      <c r="W71" s="162">
        <f t="shared" si="30"/>
        <v>0</v>
      </c>
      <c r="X71" s="162">
        <f t="shared" si="30"/>
        <v>32</v>
      </c>
      <c r="Y71" s="162">
        <f t="shared" si="30"/>
        <v>0</v>
      </c>
      <c r="Z71" s="162">
        <f t="shared" si="30"/>
        <v>0</v>
      </c>
      <c r="AA71" s="162">
        <f t="shared" si="30"/>
        <v>0</v>
      </c>
      <c r="AB71" s="162">
        <f>COUNTIF(AB72:AB77,"E")</f>
        <v>0</v>
      </c>
      <c r="AC71" s="162">
        <f aca="true" t="shared" si="31" ref="AC71:AH71">SUM(AC72:AC77)</f>
        <v>4</v>
      </c>
      <c r="AD71" s="162">
        <f t="shared" si="31"/>
        <v>0</v>
      </c>
      <c r="AE71" s="162">
        <f t="shared" si="31"/>
        <v>60</v>
      </c>
      <c r="AF71" s="162">
        <f t="shared" si="31"/>
        <v>0</v>
      </c>
      <c r="AG71" s="162">
        <f t="shared" si="31"/>
        <v>0</v>
      </c>
      <c r="AH71" s="162">
        <f t="shared" si="31"/>
        <v>0</v>
      </c>
      <c r="AI71" s="162">
        <f>COUNTIF(AI72:AI77,"E")</f>
        <v>0</v>
      </c>
      <c r="AJ71" s="310">
        <f aca="true" t="shared" si="32" ref="AJ71:AO71">SUM(AJ72:AJ77)</f>
        <v>6</v>
      </c>
      <c r="AK71" s="162">
        <f t="shared" si="32"/>
        <v>16</v>
      </c>
      <c r="AL71" s="162">
        <f t="shared" si="32"/>
        <v>48</v>
      </c>
      <c r="AM71" s="162">
        <f t="shared" si="32"/>
        <v>0</v>
      </c>
      <c r="AN71" s="162">
        <f t="shared" si="32"/>
        <v>0</v>
      </c>
      <c r="AO71" s="162">
        <f t="shared" si="32"/>
        <v>0</v>
      </c>
      <c r="AP71" s="162">
        <f>COUNTIF(AP72:AP77,"E")</f>
        <v>1</v>
      </c>
      <c r="AQ71" s="310">
        <f aca="true" t="shared" si="33" ref="AQ71:AV71">SUM(AQ72:AQ77)</f>
        <v>6</v>
      </c>
      <c r="AR71" s="162">
        <f t="shared" si="33"/>
        <v>0</v>
      </c>
      <c r="AS71" s="162">
        <f t="shared" si="33"/>
        <v>0</v>
      </c>
      <c r="AT71" s="162">
        <f t="shared" si="33"/>
        <v>0</v>
      </c>
      <c r="AU71" s="162">
        <f t="shared" si="33"/>
        <v>16</v>
      </c>
      <c r="AV71" s="162">
        <f t="shared" si="33"/>
        <v>0</v>
      </c>
      <c r="AW71" s="162">
        <f>COUNTIF(AW72:AW77,"E")</f>
        <v>0</v>
      </c>
      <c r="AX71" s="163">
        <f>SUM(AX72:AX77)</f>
        <v>3</v>
      </c>
    </row>
    <row r="72" spans="1:50" s="9" customFormat="1" ht="23.25">
      <c r="A72" s="218">
        <v>1</v>
      </c>
      <c r="B72" s="153" t="s">
        <v>216</v>
      </c>
      <c r="C72" s="421">
        <f t="shared" si="27"/>
        <v>32</v>
      </c>
      <c r="D72" s="169">
        <f aca="true" t="shared" si="34" ref="D72:H76">I72+P72+W72+AD72+AK72+AR72</f>
        <v>0</v>
      </c>
      <c r="E72" s="170">
        <f t="shared" si="34"/>
        <v>32</v>
      </c>
      <c r="F72" s="170">
        <f t="shared" si="34"/>
        <v>0</v>
      </c>
      <c r="G72" s="170">
        <f t="shared" si="34"/>
        <v>0</v>
      </c>
      <c r="H72" s="171">
        <f t="shared" si="34"/>
        <v>0</v>
      </c>
      <c r="I72" s="73"/>
      <c r="J72" s="73"/>
      <c r="K72" s="73"/>
      <c r="L72" s="74"/>
      <c r="M72" s="74"/>
      <c r="N72" s="107"/>
      <c r="O72" s="72"/>
      <c r="P72" s="111"/>
      <c r="Q72" s="111"/>
      <c r="R72" s="111"/>
      <c r="S72" s="111"/>
      <c r="T72" s="111"/>
      <c r="U72" s="88"/>
      <c r="V72" s="72"/>
      <c r="W72" s="111"/>
      <c r="X72" s="111">
        <v>16</v>
      </c>
      <c r="Y72" s="111"/>
      <c r="Z72" s="111"/>
      <c r="AA72" s="111"/>
      <c r="AB72" s="88" t="s">
        <v>25</v>
      </c>
      <c r="AC72" s="72">
        <v>2</v>
      </c>
      <c r="AD72" s="111"/>
      <c r="AE72" s="111">
        <v>16</v>
      </c>
      <c r="AF72" s="111"/>
      <c r="AG72" s="111"/>
      <c r="AH72" s="111"/>
      <c r="AI72" s="88" t="s">
        <v>25</v>
      </c>
      <c r="AJ72" s="112">
        <v>2</v>
      </c>
      <c r="AK72" s="111"/>
      <c r="AL72" s="111"/>
      <c r="AM72" s="111"/>
      <c r="AN72" s="111"/>
      <c r="AO72" s="111"/>
      <c r="AP72" s="173"/>
      <c r="AQ72" s="72"/>
      <c r="AR72" s="111"/>
      <c r="AS72" s="111"/>
      <c r="AT72" s="111"/>
      <c r="AU72" s="111"/>
      <c r="AV72" s="111"/>
      <c r="AW72" s="273"/>
      <c r="AX72" s="71"/>
    </row>
    <row r="73" spans="1:50" s="9" customFormat="1" ht="23.25">
      <c r="A73" s="222">
        <v>2</v>
      </c>
      <c r="B73" s="155" t="s">
        <v>215</v>
      </c>
      <c r="C73" s="421">
        <f t="shared" si="27"/>
        <v>32</v>
      </c>
      <c r="D73" s="169">
        <f t="shared" si="34"/>
        <v>0</v>
      </c>
      <c r="E73" s="170">
        <f t="shared" si="34"/>
        <v>32</v>
      </c>
      <c r="F73" s="170">
        <f t="shared" si="34"/>
        <v>0</v>
      </c>
      <c r="G73" s="170">
        <f t="shared" si="34"/>
        <v>0</v>
      </c>
      <c r="H73" s="171">
        <f t="shared" si="34"/>
        <v>0</v>
      </c>
      <c r="I73" s="55"/>
      <c r="J73" s="56"/>
      <c r="K73" s="74"/>
      <c r="L73" s="74"/>
      <c r="M73" s="74"/>
      <c r="N73" s="107"/>
      <c r="O73" s="61"/>
      <c r="P73" s="84"/>
      <c r="Q73" s="59"/>
      <c r="R73" s="59"/>
      <c r="S73" s="59"/>
      <c r="T73" s="59"/>
      <c r="U73" s="85"/>
      <c r="V73" s="61"/>
      <c r="W73" s="84"/>
      <c r="X73" s="59"/>
      <c r="Y73" s="59"/>
      <c r="Z73" s="59"/>
      <c r="AA73" s="59"/>
      <c r="AB73" s="85"/>
      <c r="AC73" s="54"/>
      <c r="AD73" s="84"/>
      <c r="AE73" s="59">
        <v>16</v>
      </c>
      <c r="AF73" s="59"/>
      <c r="AG73" s="59"/>
      <c r="AH73" s="59"/>
      <c r="AI73" s="85" t="s">
        <v>25</v>
      </c>
      <c r="AJ73" s="61">
        <v>2</v>
      </c>
      <c r="AK73" s="84"/>
      <c r="AL73" s="59">
        <v>16</v>
      </c>
      <c r="AM73" s="59"/>
      <c r="AN73" s="59"/>
      <c r="AO73" s="59"/>
      <c r="AP73" s="85" t="s">
        <v>25</v>
      </c>
      <c r="AQ73" s="61">
        <v>2</v>
      </c>
      <c r="AR73" s="84"/>
      <c r="AS73" s="59"/>
      <c r="AT73" s="59"/>
      <c r="AU73" s="59"/>
      <c r="AV73" s="59"/>
      <c r="AW73" s="85"/>
      <c r="AX73" s="53"/>
    </row>
    <row r="74" spans="1:50" s="9" customFormat="1" ht="23.25">
      <c r="A74" s="238">
        <v>3</v>
      </c>
      <c r="B74" s="153" t="s">
        <v>214</v>
      </c>
      <c r="C74" s="421">
        <f t="shared" si="27"/>
        <v>28</v>
      </c>
      <c r="D74" s="169">
        <f t="shared" si="34"/>
        <v>0</v>
      </c>
      <c r="E74" s="170">
        <f t="shared" si="34"/>
        <v>28</v>
      </c>
      <c r="F74" s="170">
        <f t="shared" si="34"/>
        <v>0</v>
      </c>
      <c r="G74" s="170">
        <f t="shared" si="34"/>
        <v>0</v>
      </c>
      <c r="H74" s="171">
        <f t="shared" si="34"/>
        <v>0</v>
      </c>
      <c r="I74" s="55"/>
      <c r="J74" s="56"/>
      <c r="K74" s="74"/>
      <c r="L74" s="74"/>
      <c r="M74" s="74"/>
      <c r="N74" s="107"/>
      <c r="O74" s="61"/>
      <c r="P74" s="84"/>
      <c r="Q74" s="59"/>
      <c r="R74" s="59"/>
      <c r="S74" s="59"/>
      <c r="T74" s="59"/>
      <c r="U74" s="85"/>
      <c r="V74" s="61"/>
      <c r="W74" s="84"/>
      <c r="X74" s="59"/>
      <c r="Y74" s="59"/>
      <c r="Z74" s="59"/>
      <c r="AA74" s="59"/>
      <c r="AB74" s="280"/>
      <c r="AC74" s="54"/>
      <c r="AD74" s="84"/>
      <c r="AE74" s="59">
        <v>12</v>
      </c>
      <c r="AF74" s="59"/>
      <c r="AG74" s="59"/>
      <c r="AH74" s="59"/>
      <c r="AI74" s="85" t="s">
        <v>25</v>
      </c>
      <c r="AJ74" s="61">
        <v>1</v>
      </c>
      <c r="AK74" s="84"/>
      <c r="AL74" s="59">
        <v>16</v>
      </c>
      <c r="AM74" s="59"/>
      <c r="AN74" s="59"/>
      <c r="AO74" s="59"/>
      <c r="AP74" s="85" t="s">
        <v>25</v>
      </c>
      <c r="AQ74" s="61">
        <v>2</v>
      </c>
      <c r="AR74" s="84"/>
      <c r="AS74" s="59"/>
      <c r="AT74" s="59"/>
      <c r="AU74" s="59"/>
      <c r="AV74" s="59"/>
      <c r="AW74" s="85"/>
      <c r="AX74" s="53"/>
    </row>
    <row r="75" spans="1:50" s="9" customFormat="1" ht="23.25">
      <c r="A75" s="222">
        <v>4</v>
      </c>
      <c r="B75" s="155" t="s">
        <v>213</v>
      </c>
      <c r="C75" s="421">
        <f t="shared" si="27"/>
        <v>32</v>
      </c>
      <c r="D75" s="169">
        <f t="shared" si="34"/>
        <v>0</v>
      </c>
      <c r="E75" s="170">
        <f t="shared" si="34"/>
        <v>32</v>
      </c>
      <c r="F75" s="170">
        <f t="shared" si="34"/>
        <v>0</v>
      </c>
      <c r="G75" s="170">
        <f t="shared" si="34"/>
        <v>0</v>
      </c>
      <c r="H75" s="171">
        <f t="shared" si="34"/>
        <v>0</v>
      </c>
      <c r="I75" s="55"/>
      <c r="J75" s="56"/>
      <c r="K75" s="74"/>
      <c r="L75" s="74"/>
      <c r="M75" s="74"/>
      <c r="N75" s="107"/>
      <c r="O75" s="61"/>
      <c r="P75" s="86"/>
      <c r="Q75" s="87"/>
      <c r="R75" s="87"/>
      <c r="S75" s="87"/>
      <c r="T75" s="87"/>
      <c r="U75" s="88"/>
      <c r="V75" s="61"/>
      <c r="W75" s="86"/>
      <c r="X75" s="87">
        <v>16</v>
      </c>
      <c r="Y75" s="87"/>
      <c r="Z75" s="87"/>
      <c r="AA75" s="87"/>
      <c r="AB75" s="88" t="s">
        <v>25</v>
      </c>
      <c r="AC75" s="61">
        <v>2</v>
      </c>
      <c r="AD75" s="86"/>
      <c r="AE75" s="87">
        <v>16</v>
      </c>
      <c r="AF75" s="87"/>
      <c r="AG75" s="87"/>
      <c r="AH75" s="87"/>
      <c r="AI75" s="88" t="s">
        <v>25</v>
      </c>
      <c r="AJ75" s="61">
        <v>1</v>
      </c>
      <c r="AK75" s="86"/>
      <c r="AL75" s="87"/>
      <c r="AM75" s="87"/>
      <c r="AN75" s="87"/>
      <c r="AO75" s="87"/>
      <c r="AP75" s="88"/>
      <c r="AQ75" s="61"/>
      <c r="AR75" s="86"/>
      <c r="AS75" s="87"/>
      <c r="AT75" s="87"/>
      <c r="AU75" s="87"/>
      <c r="AV75" s="87"/>
      <c r="AW75" s="88"/>
      <c r="AX75" s="53"/>
    </row>
    <row r="76" spans="1:50" s="9" customFormat="1" ht="23.25">
      <c r="A76" s="238">
        <v>5</v>
      </c>
      <c r="B76" s="175" t="s">
        <v>205</v>
      </c>
      <c r="C76" s="421">
        <f t="shared" si="27"/>
        <v>32</v>
      </c>
      <c r="D76" s="169">
        <f t="shared" si="34"/>
        <v>16</v>
      </c>
      <c r="E76" s="170">
        <f t="shared" si="34"/>
        <v>16</v>
      </c>
      <c r="F76" s="170">
        <f t="shared" si="34"/>
        <v>0</v>
      </c>
      <c r="G76" s="170">
        <f t="shared" si="34"/>
        <v>0</v>
      </c>
      <c r="H76" s="171">
        <f t="shared" si="34"/>
        <v>0</v>
      </c>
      <c r="I76" s="55"/>
      <c r="J76" s="74"/>
      <c r="K76" s="74"/>
      <c r="L76" s="74"/>
      <c r="M76" s="74"/>
      <c r="N76" s="107"/>
      <c r="O76" s="276"/>
      <c r="P76" s="86"/>
      <c r="Q76" s="87"/>
      <c r="R76" s="87"/>
      <c r="S76" s="59"/>
      <c r="T76" s="59"/>
      <c r="U76" s="88"/>
      <c r="V76" s="276"/>
      <c r="W76" s="86"/>
      <c r="X76" s="87"/>
      <c r="Y76" s="87"/>
      <c r="Z76" s="87"/>
      <c r="AA76" s="87"/>
      <c r="AB76" s="88"/>
      <c r="AC76" s="276"/>
      <c r="AD76" s="86"/>
      <c r="AE76" s="88"/>
      <c r="AF76" s="87"/>
      <c r="AG76" s="87"/>
      <c r="AH76" s="87"/>
      <c r="AI76" s="88"/>
      <c r="AJ76" s="276"/>
      <c r="AK76" s="86">
        <v>16</v>
      </c>
      <c r="AL76" s="111">
        <v>16</v>
      </c>
      <c r="AM76" s="111"/>
      <c r="AN76" s="111"/>
      <c r="AO76" s="111"/>
      <c r="AP76" s="88" t="s">
        <v>68</v>
      </c>
      <c r="AQ76" s="102">
        <v>2</v>
      </c>
      <c r="AR76" s="111"/>
      <c r="AS76" s="111"/>
      <c r="AT76" s="111"/>
      <c r="AU76" s="111"/>
      <c r="AV76" s="111"/>
      <c r="AW76" s="88"/>
      <c r="AX76" s="226"/>
    </row>
    <row r="77" spans="1:50" s="9" customFormat="1" ht="24" thickBot="1">
      <c r="A77" s="227">
        <v>6</v>
      </c>
      <c r="B77" s="263" t="s">
        <v>126</v>
      </c>
      <c r="C77" s="430">
        <f t="shared" si="27"/>
        <v>16</v>
      </c>
      <c r="D77" s="264">
        <f>I77+P77+W77+AD77+AK77+AR77</f>
        <v>0</v>
      </c>
      <c r="E77" s="113">
        <f>J77+Q77+X77+AE77+AL77+AS77</f>
        <v>0</v>
      </c>
      <c r="F77" s="113">
        <f>K77+R77+Y77+AF77+AM77+AT77</f>
        <v>0</v>
      </c>
      <c r="G77" s="113">
        <f>L77+S77+Z77+AG77+AN77+AU77</f>
        <v>16</v>
      </c>
      <c r="H77" s="265">
        <f>M77+T77+AA77+AH77+AO77+AV77</f>
        <v>0</v>
      </c>
      <c r="I77" s="184"/>
      <c r="J77" s="185"/>
      <c r="K77" s="185"/>
      <c r="L77" s="185"/>
      <c r="M77" s="185"/>
      <c r="N77" s="244"/>
      <c r="O77" s="234"/>
      <c r="P77" s="232"/>
      <c r="Q77" s="189"/>
      <c r="R77" s="189"/>
      <c r="S77" s="189"/>
      <c r="T77" s="189"/>
      <c r="U77" s="281"/>
      <c r="V77" s="234"/>
      <c r="W77" s="232"/>
      <c r="X77" s="189"/>
      <c r="Y77" s="189"/>
      <c r="Z77" s="189"/>
      <c r="AA77" s="189"/>
      <c r="AB77" s="281"/>
      <c r="AC77" s="187"/>
      <c r="AD77" s="232"/>
      <c r="AE77" s="189"/>
      <c r="AF77" s="189"/>
      <c r="AG77" s="189"/>
      <c r="AH77" s="189"/>
      <c r="AI77" s="281"/>
      <c r="AJ77" s="234"/>
      <c r="AK77" s="232"/>
      <c r="AL77" s="189"/>
      <c r="AM77" s="189"/>
      <c r="AN77" s="189"/>
      <c r="AO77" s="189"/>
      <c r="AP77" s="281"/>
      <c r="AQ77" s="191"/>
      <c r="AR77" s="232"/>
      <c r="AS77" s="189"/>
      <c r="AT77" s="189"/>
      <c r="AU77" s="189">
        <v>16</v>
      </c>
      <c r="AV77" s="189"/>
      <c r="AW77" s="281" t="s">
        <v>25</v>
      </c>
      <c r="AX77" s="191">
        <v>3</v>
      </c>
    </row>
    <row r="78" spans="1:50" s="9" customFormat="1" ht="24" thickBot="1">
      <c r="A78" s="192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77"/>
      <c r="Q78" s="77"/>
      <c r="R78" s="77"/>
      <c r="S78" s="77"/>
      <c r="T78" s="77"/>
      <c r="U78" s="77"/>
      <c r="V78" s="192"/>
      <c r="W78" s="77"/>
      <c r="X78" s="77"/>
      <c r="Y78" s="77"/>
      <c r="Z78" s="77"/>
      <c r="AA78" s="77"/>
      <c r="AB78" s="77"/>
      <c r="AC78" s="192"/>
      <c r="AD78" s="77"/>
      <c r="AE78" s="77"/>
      <c r="AF78" s="77"/>
      <c r="AG78" s="77"/>
      <c r="AH78" s="77"/>
      <c r="AI78" s="77"/>
      <c r="AJ78" s="192"/>
      <c r="AK78" s="77"/>
      <c r="AL78" s="77"/>
      <c r="AM78" s="77"/>
      <c r="AN78" s="100"/>
      <c r="AO78" s="77"/>
      <c r="AP78" s="77"/>
      <c r="AQ78" s="192"/>
      <c r="AR78" s="77"/>
      <c r="AS78" s="77"/>
      <c r="AT78" s="77"/>
      <c r="AU78" s="77"/>
      <c r="AV78" s="77"/>
      <c r="AW78" s="77"/>
      <c r="AX78" s="192"/>
    </row>
    <row r="79" spans="1:50" s="9" customFormat="1" ht="24" thickBot="1">
      <c r="A79" s="159" t="s">
        <v>68</v>
      </c>
      <c r="B79" s="235" t="s">
        <v>34</v>
      </c>
      <c r="C79" s="161">
        <f>SUM(D79:H79)</f>
        <v>480</v>
      </c>
      <c r="D79" s="282">
        <f aca="true" t="shared" si="35" ref="D79:H83">I79+P79+W79+AD79+AK79+AR79</f>
        <v>0</v>
      </c>
      <c r="E79" s="283">
        <f t="shared" si="35"/>
        <v>0</v>
      </c>
      <c r="F79" s="283">
        <f t="shared" si="35"/>
        <v>0</v>
      </c>
      <c r="G79" s="283">
        <f t="shared" si="35"/>
        <v>0</v>
      </c>
      <c r="H79" s="164">
        <f t="shared" si="35"/>
        <v>480</v>
      </c>
      <c r="I79" s="284">
        <f>SUM(I80:I83)</f>
        <v>0</v>
      </c>
      <c r="J79" s="284">
        <f>SUM(J80:J83)</f>
        <v>0</v>
      </c>
      <c r="K79" s="284">
        <f>SUM(K80:K83)</f>
        <v>0</v>
      </c>
      <c r="L79" s="284">
        <f>SUM(L80:L83)</f>
        <v>0</v>
      </c>
      <c r="M79" s="284">
        <f>SUM(M80:M83)</f>
        <v>0</v>
      </c>
      <c r="N79" s="165">
        <f>COUNTIF(N80:N83,"E")</f>
        <v>0</v>
      </c>
      <c r="O79" s="285">
        <f aca="true" t="shared" si="36" ref="O79:T79">SUM(O80:O83)</f>
        <v>0</v>
      </c>
      <c r="P79" s="284">
        <f t="shared" si="36"/>
        <v>0</v>
      </c>
      <c r="Q79" s="284">
        <f t="shared" si="36"/>
        <v>0</v>
      </c>
      <c r="R79" s="284">
        <f t="shared" si="36"/>
        <v>0</v>
      </c>
      <c r="S79" s="284">
        <f t="shared" si="36"/>
        <v>0</v>
      </c>
      <c r="T79" s="284">
        <f t="shared" si="36"/>
        <v>80</v>
      </c>
      <c r="U79" s="165">
        <f>COUNTIF(U80:U83,"E")</f>
        <v>0</v>
      </c>
      <c r="V79" s="285">
        <f aca="true" t="shared" si="37" ref="V79:AA79">SUM(V80:V83)</f>
        <v>3</v>
      </c>
      <c r="W79" s="284">
        <f t="shared" si="37"/>
        <v>0</v>
      </c>
      <c r="X79" s="284">
        <f t="shared" si="37"/>
        <v>0</v>
      </c>
      <c r="Y79" s="284">
        <f t="shared" si="37"/>
        <v>0</v>
      </c>
      <c r="Z79" s="284">
        <f t="shared" si="37"/>
        <v>0</v>
      </c>
      <c r="AA79" s="284">
        <f t="shared" si="37"/>
        <v>80</v>
      </c>
      <c r="AB79" s="165">
        <f>COUNTIF(AB80:AB83,"E")</f>
        <v>0</v>
      </c>
      <c r="AC79" s="285">
        <f>SUM(AC80:AC83)</f>
        <v>3</v>
      </c>
      <c r="AD79" s="284">
        <f>SUM(AD83:AD84)</f>
        <v>0</v>
      </c>
      <c r="AE79" s="284">
        <f>SUM(AE83:AE84)</f>
        <v>0</v>
      </c>
      <c r="AF79" s="284">
        <f>SUM(AF83:AF84)</f>
        <v>0</v>
      </c>
      <c r="AG79" s="284">
        <f>SUM(AG83:AG84)</f>
        <v>0</v>
      </c>
      <c r="AH79" s="284">
        <f>SUM(AH80:AH84)</f>
        <v>160</v>
      </c>
      <c r="AI79" s="284">
        <f>SUM(AI83:AI84)</f>
        <v>0</v>
      </c>
      <c r="AJ79" s="285">
        <f>SUM(AJ80:AJ83)</f>
        <v>5</v>
      </c>
      <c r="AK79" s="284">
        <f>SUM(AK83:AK84)</f>
        <v>0</v>
      </c>
      <c r="AL79" s="284">
        <f>SUM(AL83:AL84)</f>
        <v>0</v>
      </c>
      <c r="AM79" s="284">
        <f>SUM(AM83:AM84)</f>
        <v>0</v>
      </c>
      <c r="AN79" s="284">
        <f>SUM(AN83:AN84)</f>
        <v>0</v>
      </c>
      <c r="AO79" s="284">
        <f>SUM(AO80:AO84)</f>
        <v>80</v>
      </c>
      <c r="AP79" s="284">
        <f>SUM(AP83:AP84)</f>
        <v>0</v>
      </c>
      <c r="AQ79" s="285">
        <f>SUM(AQ80:AQ83)</f>
        <v>3</v>
      </c>
      <c r="AR79" s="284">
        <f>SUM(AR83:AR84)</f>
        <v>0</v>
      </c>
      <c r="AS79" s="284">
        <f>SUM(AS83:AS84)</f>
        <v>0</v>
      </c>
      <c r="AT79" s="284">
        <f>SUM(AT83:AT84)</f>
        <v>0</v>
      </c>
      <c r="AU79" s="284">
        <f>SUM(AU80:AU84)</f>
        <v>0</v>
      </c>
      <c r="AV79" s="284">
        <f>SUM(AV80:AV84)</f>
        <v>80</v>
      </c>
      <c r="AW79" s="284">
        <f>SUM(AW83:AW84)</f>
        <v>0</v>
      </c>
      <c r="AX79" s="286">
        <f>SUM(AX80:AX83)</f>
        <v>3</v>
      </c>
    </row>
    <row r="80" spans="1:50" s="9" customFormat="1" ht="23.25">
      <c r="A80" s="254">
        <v>1</v>
      </c>
      <c r="B80" s="167" t="s">
        <v>114</v>
      </c>
      <c r="C80" s="421">
        <f>SUM(D80:H80)</f>
        <v>80</v>
      </c>
      <c r="D80" s="169">
        <f t="shared" si="35"/>
        <v>0</v>
      </c>
      <c r="E80" s="170">
        <f t="shared" si="35"/>
        <v>0</v>
      </c>
      <c r="F80" s="170">
        <f t="shared" si="35"/>
        <v>0</v>
      </c>
      <c r="G80" s="170">
        <f t="shared" si="35"/>
        <v>0</v>
      </c>
      <c r="H80" s="171">
        <f t="shared" si="35"/>
        <v>80</v>
      </c>
      <c r="I80" s="73"/>
      <c r="J80" s="74"/>
      <c r="K80" s="74"/>
      <c r="L80" s="74"/>
      <c r="M80" s="74"/>
      <c r="N80" s="172"/>
      <c r="O80" s="72"/>
      <c r="P80" s="111"/>
      <c r="Q80" s="87"/>
      <c r="R80" s="87"/>
      <c r="S80" s="268"/>
      <c r="T80" s="87">
        <v>80</v>
      </c>
      <c r="U80" s="173" t="s">
        <v>25</v>
      </c>
      <c r="V80" s="72">
        <v>3</v>
      </c>
      <c r="W80" s="111"/>
      <c r="X80" s="87"/>
      <c r="Y80" s="87"/>
      <c r="Z80" s="87"/>
      <c r="AA80" s="87"/>
      <c r="AB80" s="173"/>
      <c r="AC80" s="72"/>
      <c r="AD80" s="111"/>
      <c r="AE80" s="87"/>
      <c r="AF80" s="87"/>
      <c r="AG80" s="87"/>
      <c r="AH80" s="87"/>
      <c r="AI80" s="173"/>
      <c r="AJ80" s="72"/>
      <c r="AK80" s="111"/>
      <c r="AL80" s="87"/>
      <c r="AM80" s="87"/>
      <c r="AN80" s="87"/>
      <c r="AO80" s="87"/>
      <c r="AP80" s="173"/>
      <c r="AQ80" s="72"/>
      <c r="AR80" s="111"/>
      <c r="AS80" s="87"/>
      <c r="AT80" s="87"/>
      <c r="AU80" s="87"/>
      <c r="AV80" s="87"/>
      <c r="AW80" s="173"/>
      <c r="AX80" s="71"/>
    </row>
    <row r="81" spans="1:50" s="9" customFormat="1" ht="23.25">
      <c r="A81" s="255">
        <v>2</v>
      </c>
      <c r="B81" s="175" t="s">
        <v>115</v>
      </c>
      <c r="C81" s="421">
        <f>SUM(D81:H81)</f>
        <v>80</v>
      </c>
      <c r="D81" s="169">
        <f t="shared" si="35"/>
        <v>0</v>
      </c>
      <c r="E81" s="170">
        <f t="shared" si="35"/>
        <v>0</v>
      </c>
      <c r="F81" s="170">
        <f t="shared" si="35"/>
        <v>0</v>
      </c>
      <c r="G81" s="170">
        <f t="shared" si="35"/>
        <v>0</v>
      </c>
      <c r="H81" s="171">
        <f t="shared" si="35"/>
        <v>80</v>
      </c>
      <c r="I81" s="55"/>
      <c r="J81" s="56"/>
      <c r="K81" s="56"/>
      <c r="L81" s="56"/>
      <c r="M81" s="56"/>
      <c r="N81" s="57"/>
      <c r="O81" s="54"/>
      <c r="P81" s="58"/>
      <c r="Q81" s="59"/>
      <c r="R81" s="59"/>
      <c r="S81" s="59"/>
      <c r="T81" s="59"/>
      <c r="U81" s="60"/>
      <c r="V81" s="54"/>
      <c r="W81" s="58"/>
      <c r="X81" s="59"/>
      <c r="Y81" s="59"/>
      <c r="Z81" s="267"/>
      <c r="AA81" s="59">
        <v>80</v>
      </c>
      <c r="AB81" s="60" t="s">
        <v>25</v>
      </c>
      <c r="AC81" s="54">
        <v>3</v>
      </c>
      <c r="AD81" s="58"/>
      <c r="AE81" s="59"/>
      <c r="AF81" s="59"/>
      <c r="AG81" s="59"/>
      <c r="AH81" s="59"/>
      <c r="AI81" s="60"/>
      <c r="AJ81" s="54"/>
      <c r="AK81" s="58"/>
      <c r="AL81" s="59"/>
      <c r="AM81" s="59"/>
      <c r="AN81" s="59"/>
      <c r="AO81" s="59"/>
      <c r="AP81" s="60"/>
      <c r="AQ81" s="54"/>
      <c r="AR81" s="58"/>
      <c r="AS81" s="59"/>
      <c r="AT81" s="59"/>
      <c r="AU81" s="59"/>
      <c r="AV81" s="59"/>
      <c r="AW81" s="60"/>
      <c r="AX81" s="53"/>
    </row>
    <row r="82" spans="1:50" s="9" customFormat="1" ht="23.25">
      <c r="A82" s="255">
        <v>3</v>
      </c>
      <c r="B82" s="175" t="s">
        <v>116</v>
      </c>
      <c r="C82" s="421">
        <f>SUM(D82:H82)</f>
        <v>240</v>
      </c>
      <c r="D82" s="169">
        <f t="shared" si="35"/>
        <v>0</v>
      </c>
      <c r="E82" s="170">
        <f t="shared" si="35"/>
        <v>0</v>
      </c>
      <c r="F82" s="170">
        <f t="shared" si="35"/>
        <v>0</v>
      </c>
      <c r="G82" s="170">
        <f t="shared" si="35"/>
        <v>0</v>
      </c>
      <c r="H82" s="171">
        <f t="shared" si="35"/>
        <v>240</v>
      </c>
      <c r="I82" s="55"/>
      <c r="J82" s="56"/>
      <c r="K82" s="56"/>
      <c r="L82" s="56"/>
      <c r="M82" s="56"/>
      <c r="N82" s="57"/>
      <c r="O82" s="54"/>
      <c r="P82" s="58"/>
      <c r="Q82" s="59"/>
      <c r="R82" s="59"/>
      <c r="S82" s="59"/>
      <c r="T82" s="59"/>
      <c r="U82" s="60"/>
      <c r="V82" s="54"/>
      <c r="W82" s="58"/>
      <c r="X82" s="59"/>
      <c r="Y82" s="59"/>
      <c r="Z82" s="59"/>
      <c r="AA82" s="59"/>
      <c r="AB82" s="60"/>
      <c r="AC82" s="54"/>
      <c r="AD82" s="58"/>
      <c r="AE82" s="59"/>
      <c r="AF82" s="59"/>
      <c r="AG82" s="267"/>
      <c r="AH82" s="59">
        <v>160</v>
      </c>
      <c r="AI82" s="60" t="s">
        <v>25</v>
      </c>
      <c r="AJ82" s="54">
        <v>5</v>
      </c>
      <c r="AK82" s="58"/>
      <c r="AL82" s="59"/>
      <c r="AM82" s="59"/>
      <c r="AN82" s="59"/>
      <c r="AO82" s="59"/>
      <c r="AP82" s="60"/>
      <c r="AQ82" s="54"/>
      <c r="AR82" s="58"/>
      <c r="AS82" s="59"/>
      <c r="AT82" s="59"/>
      <c r="AU82" s="267"/>
      <c r="AV82" s="59">
        <v>80</v>
      </c>
      <c r="AW82" s="60" t="s">
        <v>25</v>
      </c>
      <c r="AX82" s="53">
        <v>3</v>
      </c>
    </row>
    <row r="83" spans="1:50" s="9" customFormat="1" ht="24" thickBot="1">
      <c r="A83" s="257">
        <v>4</v>
      </c>
      <c r="B83" s="180" t="s">
        <v>117</v>
      </c>
      <c r="C83" s="430">
        <f>SUM(D83:H83)</f>
        <v>80</v>
      </c>
      <c r="D83" s="264">
        <f t="shared" si="35"/>
        <v>0</v>
      </c>
      <c r="E83" s="113">
        <f t="shared" si="35"/>
        <v>0</v>
      </c>
      <c r="F83" s="113"/>
      <c r="G83" s="113">
        <f t="shared" si="35"/>
        <v>0</v>
      </c>
      <c r="H83" s="265">
        <f t="shared" si="35"/>
        <v>80</v>
      </c>
      <c r="I83" s="184"/>
      <c r="J83" s="185"/>
      <c r="K83" s="185"/>
      <c r="L83" s="185"/>
      <c r="M83" s="185"/>
      <c r="N83" s="186"/>
      <c r="O83" s="187"/>
      <c r="P83" s="188"/>
      <c r="Q83" s="189"/>
      <c r="R83" s="189"/>
      <c r="S83" s="189"/>
      <c r="T83" s="189"/>
      <c r="U83" s="190"/>
      <c r="V83" s="187"/>
      <c r="W83" s="188"/>
      <c r="X83" s="189"/>
      <c r="Y83" s="189"/>
      <c r="Z83" s="189"/>
      <c r="AA83" s="189"/>
      <c r="AB83" s="190"/>
      <c r="AC83" s="187"/>
      <c r="AD83" s="188"/>
      <c r="AE83" s="189"/>
      <c r="AF83" s="189"/>
      <c r="AG83" s="189"/>
      <c r="AH83" s="189"/>
      <c r="AI83" s="190"/>
      <c r="AJ83" s="187"/>
      <c r="AK83" s="188"/>
      <c r="AL83" s="189"/>
      <c r="AM83" s="189"/>
      <c r="AN83" s="287"/>
      <c r="AO83" s="189">
        <v>80</v>
      </c>
      <c r="AP83" s="190" t="s">
        <v>25</v>
      </c>
      <c r="AQ83" s="187">
        <v>3</v>
      </c>
      <c r="AR83" s="188"/>
      <c r="AS83" s="188"/>
      <c r="AT83" s="188"/>
      <c r="AU83" s="188"/>
      <c r="AV83" s="188"/>
      <c r="AW83" s="188"/>
      <c r="AX83" s="191"/>
    </row>
    <row r="84" spans="1:50" s="9" customFormat="1" ht="20.25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</row>
    <row r="85" spans="1:61" s="9" customFormat="1" ht="23.25">
      <c r="A85" s="159" t="s">
        <v>101</v>
      </c>
      <c r="B85" s="397" t="s">
        <v>137</v>
      </c>
      <c r="C85" s="159">
        <f>D85+E85+F85+G85+H85</f>
        <v>0</v>
      </c>
      <c r="D85" s="159">
        <f>I85+P85+W85+AD85+AK85+AR85</f>
        <v>0</v>
      </c>
      <c r="E85" s="159">
        <f>J85+Q85+X85+AE85+AL85+AS85</f>
        <v>0</v>
      </c>
      <c r="F85" s="159">
        <f>K85+R85+Y85+AF85+AM85+AT85</f>
        <v>0</v>
      </c>
      <c r="G85" s="159">
        <f>L85+S85+Z85+AG85+AN85+AU85</f>
        <v>0</v>
      </c>
      <c r="H85" s="236">
        <f>M85+T85+AA85+AH85+AO85+AV85</f>
        <v>0</v>
      </c>
      <c r="I85" s="288">
        <v>0</v>
      </c>
      <c r="J85" s="289">
        <v>0</v>
      </c>
      <c r="K85" s="289">
        <v>0</v>
      </c>
      <c r="L85" s="289">
        <v>0</v>
      </c>
      <c r="M85" s="289">
        <v>0</v>
      </c>
      <c r="N85" s="290">
        <v>0</v>
      </c>
      <c r="O85" s="252">
        <v>0</v>
      </c>
      <c r="P85" s="291">
        <v>0</v>
      </c>
      <c r="Q85" s="289">
        <v>0</v>
      </c>
      <c r="R85" s="289">
        <v>0</v>
      </c>
      <c r="S85" s="289">
        <v>0</v>
      </c>
      <c r="T85" s="289">
        <v>0</v>
      </c>
      <c r="U85" s="290">
        <v>0</v>
      </c>
      <c r="V85" s="252">
        <v>0</v>
      </c>
      <c r="W85" s="291">
        <v>0</v>
      </c>
      <c r="X85" s="289">
        <v>0</v>
      </c>
      <c r="Y85" s="289">
        <v>0</v>
      </c>
      <c r="Z85" s="289">
        <v>0</v>
      </c>
      <c r="AA85" s="289">
        <v>0</v>
      </c>
      <c r="AB85" s="290">
        <v>0</v>
      </c>
      <c r="AC85" s="252">
        <v>0</v>
      </c>
      <c r="AD85" s="291">
        <v>0</v>
      </c>
      <c r="AE85" s="289">
        <v>0</v>
      </c>
      <c r="AF85" s="289">
        <v>0</v>
      </c>
      <c r="AG85" s="289">
        <v>0</v>
      </c>
      <c r="AH85" s="289">
        <v>0</v>
      </c>
      <c r="AI85" s="290">
        <v>0</v>
      </c>
      <c r="AJ85" s="292">
        <v>0</v>
      </c>
      <c r="AK85" s="291">
        <v>0</v>
      </c>
      <c r="AL85" s="289">
        <v>0</v>
      </c>
      <c r="AM85" s="289">
        <v>0</v>
      </c>
      <c r="AN85" s="289">
        <v>0</v>
      </c>
      <c r="AO85" s="289">
        <v>0</v>
      </c>
      <c r="AP85" s="290">
        <v>0</v>
      </c>
      <c r="AQ85" s="252">
        <v>2</v>
      </c>
      <c r="AR85" s="291">
        <v>0</v>
      </c>
      <c r="AS85" s="289">
        <v>0</v>
      </c>
      <c r="AT85" s="289">
        <v>0</v>
      </c>
      <c r="AU85" s="289">
        <v>0</v>
      </c>
      <c r="AV85" s="289">
        <v>0</v>
      </c>
      <c r="AW85" s="293">
        <v>0</v>
      </c>
      <c r="AX85" s="159">
        <v>8</v>
      </c>
      <c r="BF85" s="117"/>
      <c r="BG85" s="117"/>
      <c r="BH85" s="117"/>
      <c r="BI85" s="117"/>
    </row>
    <row r="86" spans="1:61" s="120" customFormat="1" ht="22.5">
      <c r="A86" s="67"/>
      <c r="B86" s="420"/>
      <c r="C86" s="37"/>
      <c r="D86" s="37"/>
      <c r="E86" s="37"/>
      <c r="F86" s="37"/>
      <c r="G86" s="37"/>
      <c r="H86" s="3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9"/>
      <c r="AY86" s="9"/>
      <c r="AZ86" s="9"/>
      <c r="BA86" s="9"/>
      <c r="BB86" s="9"/>
      <c r="BC86" s="9"/>
      <c r="BD86" s="9"/>
      <c r="BE86" s="9"/>
      <c r="BF86" s="119"/>
      <c r="BG86" s="119"/>
      <c r="BH86" s="119"/>
      <c r="BI86" s="119"/>
    </row>
    <row r="87" spans="1:74" s="106" customFormat="1" ht="33.75" customHeight="1" thickBot="1">
      <c r="A87" s="116"/>
      <c r="B87" s="416" t="s">
        <v>36</v>
      </c>
      <c r="C87" s="115"/>
      <c r="D87" s="115"/>
      <c r="E87" s="115"/>
      <c r="F87" s="115"/>
      <c r="G87" s="115"/>
      <c r="H87" s="115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472"/>
      <c r="X87" s="473"/>
      <c r="Y87" s="473"/>
      <c r="Z87" s="473"/>
      <c r="AA87" s="473"/>
      <c r="AB87" s="473"/>
      <c r="AC87" s="473"/>
      <c r="AD87" s="472"/>
      <c r="AE87" s="473"/>
      <c r="AF87" s="473"/>
      <c r="AG87" s="473"/>
      <c r="AH87" s="473"/>
      <c r="AI87" s="473"/>
      <c r="AJ87" s="473"/>
      <c r="AK87" s="472"/>
      <c r="AL87" s="473"/>
      <c r="AM87" s="473"/>
      <c r="AN87" s="473"/>
      <c r="AO87" s="473"/>
      <c r="AP87" s="473"/>
      <c r="AQ87" s="473"/>
      <c r="AR87" s="472"/>
      <c r="AS87" s="473"/>
      <c r="AT87" s="473"/>
      <c r="AU87" s="473"/>
      <c r="AV87" s="473"/>
      <c r="AW87" s="473"/>
      <c r="AX87" s="473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</row>
    <row r="88" spans="1:74" s="106" customFormat="1" ht="21" thickBot="1">
      <c r="A88" s="116"/>
      <c r="B88" s="417" t="s">
        <v>37</v>
      </c>
      <c r="C88" s="294">
        <f>C13+C24+C49+C79+C85+C36+C71</f>
        <v>1694</v>
      </c>
      <c r="D88" s="295">
        <f>SUM(D13,D24,D36,D49,D71,D79)</f>
        <v>400</v>
      </c>
      <c r="E88" s="295">
        <f>SUM(E13,E24,E36,E49,E71,E79)</f>
        <v>710</v>
      </c>
      <c r="F88" s="295">
        <f>SUM(F13,F24,F36,F49,F71,F79)</f>
        <v>44</v>
      </c>
      <c r="G88" s="295">
        <f>SUM(G13,G24,G36,G49,G71,G79)</f>
        <v>60</v>
      </c>
      <c r="H88" s="295">
        <f>SUM(H13,H24,H36,H49,H71,H79)</f>
        <v>480</v>
      </c>
      <c r="I88" s="121">
        <f aca="true" t="shared" si="38" ref="I88:N88">I13+I24+I49+I79+I85+I36+I71</f>
        <v>128</v>
      </c>
      <c r="J88" s="121">
        <f t="shared" si="38"/>
        <v>104</v>
      </c>
      <c r="K88" s="121">
        <f t="shared" si="38"/>
        <v>0</v>
      </c>
      <c r="L88" s="121">
        <f t="shared" si="38"/>
        <v>0</v>
      </c>
      <c r="M88" s="121">
        <f t="shared" si="38"/>
        <v>0</v>
      </c>
      <c r="N88" s="121">
        <f t="shared" si="38"/>
        <v>2</v>
      </c>
      <c r="O88" s="261">
        <f>O13+O24+O49++O79+O85+O36+O71</f>
        <v>30</v>
      </c>
      <c r="P88" s="121">
        <f aca="true" t="shared" si="39" ref="P88:U88">P13+P24+P49+P79+P85+P36+P71</f>
        <v>100</v>
      </c>
      <c r="Q88" s="121">
        <f t="shared" si="39"/>
        <v>136</v>
      </c>
      <c r="R88" s="121">
        <f t="shared" si="39"/>
        <v>0</v>
      </c>
      <c r="S88" s="121">
        <f t="shared" si="39"/>
        <v>0</v>
      </c>
      <c r="T88" s="121">
        <f t="shared" si="39"/>
        <v>80</v>
      </c>
      <c r="U88" s="121">
        <f t="shared" si="39"/>
        <v>3</v>
      </c>
      <c r="V88" s="261">
        <f>V13+V24+V49++V79+V85+V36+V71</f>
        <v>30</v>
      </c>
      <c r="W88" s="121">
        <f aca="true" t="shared" si="40" ref="W88:AB88">W13+W24+W49+W79+W85+W36+W71</f>
        <v>72</v>
      </c>
      <c r="X88" s="121">
        <f t="shared" si="40"/>
        <v>134</v>
      </c>
      <c r="Y88" s="121">
        <f t="shared" si="40"/>
        <v>0</v>
      </c>
      <c r="Z88" s="121">
        <f t="shared" si="40"/>
        <v>12</v>
      </c>
      <c r="AA88" s="121">
        <f t="shared" si="40"/>
        <v>80</v>
      </c>
      <c r="AB88" s="121">
        <f t="shared" si="40"/>
        <v>2</v>
      </c>
      <c r="AC88" s="261">
        <f>AC13+AC24+AC49++AC79+AC85+AC36+AC71</f>
        <v>30</v>
      </c>
      <c r="AD88" s="121">
        <f aca="true" t="shared" si="41" ref="AD88:AI88">AD13+AD24+AD49+AD79+AD85+AD36+AD71</f>
        <v>36</v>
      </c>
      <c r="AE88" s="121">
        <f t="shared" si="41"/>
        <v>180</v>
      </c>
      <c r="AF88" s="121">
        <f t="shared" si="41"/>
        <v>12</v>
      </c>
      <c r="AG88" s="121">
        <f t="shared" si="41"/>
        <v>0</v>
      </c>
      <c r="AH88" s="121">
        <f t="shared" si="41"/>
        <v>160</v>
      </c>
      <c r="AI88" s="121">
        <f t="shared" si="41"/>
        <v>2</v>
      </c>
      <c r="AJ88" s="261">
        <f>AJ13+AJ24+AJ49++AJ79+AJ85+AJ36+AJ71</f>
        <v>30</v>
      </c>
      <c r="AK88" s="121">
        <f aca="true" t="shared" si="42" ref="AK88:AP88">AK13+AK24+AK49+AK79+AK85+AK36+AK71</f>
        <v>28</v>
      </c>
      <c r="AL88" s="121">
        <f t="shared" si="42"/>
        <v>102</v>
      </c>
      <c r="AM88" s="121">
        <f t="shared" si="42"/>
        <v>16</v>
      </c>
      <c r="AN88" s="121">
        <f t="shared" si="42"/>
        <v>32</v>
      </c>
      <c r="AO88" s="121">
        <f t="shared" si="42"/>
        <v>80</v>
      </c>
      <c r="AP88" s="121">
        <f t="shared" si="42"/>
        <v>2</v>
      </c>
      <c r="AQ88" s="261">
        <f>AQ13+AQ24+AQ49++AQ79+AQ85+AQ36+AQ71</f>
        <v>30</v>
      </c>
      <c r="AR88" s="121">
        <f aca="true" t="shared" si="43" ref="AR88:AW88">AR13+AR24+AR49+AR79+AR85+AR36+AR71</f>
        <v>36</v>
      </c>
      <c r="AS88" s="121">
        <f t="shared" si="43"/>
        <v>54</v>
      </c>
      <c r="AT88" s="121">
        <f t="shared" si="43"/>
        <v>16</v>
      </c>
      <c r="AU88" s="121">
        <f t="shared" si="43"/>
        <v>16</v>
      </c>
      <c r="AV88" s="121">
        <f t="shared" si="43"/>
        <v>80</v>
      </c>
      <c r="AW88" s="121">
        <f t="shared" si="43"/>
        <v>1</v>
      </c>
      <c r="AX88" s="261">
        <f>AX13+AX24+AX49++AX79+AX85+AX36+AX71</f>
        <v>30</v>
      </c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</row>
    <row r="89" spans="1:74" s="106" customFormat="1" ht="26.25" thickBot="1">
      <c r="A89" s="116"/>
      <c r="B89" s="417" t="s">
        <v>70</v>
      </c>
      <c r="C89" s="518">
        <f>C88</f>
        <v>1694</v>
      </c>
      <c r="D89" s="519"/>
      <c r="E89" s="519"/>
      <c r="F89" s="519"/>
      <c r="G89" s="519"/>
      <c r="H89" s="520"/>
      <c r="I89" s="468">
        <f>SUM(I88:M88)</f>
        <v>232</v>
      </c>
      <c r="J89" s="468"/>
      <c r="K89" s="468"/>
      <c r="L89" s="468"/>
      <c r="M89" s="468"/>
      <c r="N89" s="468"/>
      <c r="O89" s="469"/>
      <c r="P89" s="467">
        <f>SUM(P88:T88)</f>
        <v>316</v>
      </c>
      <c r="Q89" s="468"/>
      <c r="R89" s="468"/>
      <c r="S89" s="468"/>
      <c r="T89" s="468"/>
      <c r="U89" s="468"/>
      <c r="V89" s="469"/>
      <c r="W89" s="467">
        <f>SUM(W88:AA88)</f>
        <v>298</v>
      </c>
      <c r="X89" s="468"/>
      <c r="Y89" s="468"/>
      <c r="Z89" s="468"/>
      <c r="AA89" s="468"/>
      <c r="AB89" s="468"/>
      <c r="AC89" s="469"/>
      <c r="AD89" s="467">
        <f>SUM(AD88:AH88)</f>
        <v>388</v>
      </c>
      <c r="AE89" s="468"/>
      <c r="AF89" s="468"/>
      <c r="AG89" s="468"/>
      <c r="AH89" s="468"/>
      <c r="AI89" s="468"/>
      <c r="AJ89" s="469"/>
      <c r="AK89" s="467">
        <f>SUM(AK88:AO88)</f>
        <v>258</v>
      </c>
      <c r="AL89" s="468"/>
      <c r="AM89" s="468"/>
      <c r="AN89" s="468"/>
      <c r="AO89" s="468"/>
      <c r="AP89" s="468"/>
      <c r="AQ89" s="469"/>
      <c r="AR89" s="467">
        <f>SUM(AR88:AV88)</f>
        <v>202</v>
      </c>
      <c r="AS89" s="468"/>
      <c r="AT89" s="468"/>
      <c r="AU89" s="468"/>
      <c r="AV89" s="468"/>
      <c r="AW89" s="468"/>
      <c r="AX89" s="46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</row>
    <row r="90" spans="1:74" s="9" customFormat="1" ht="23.25" thickBot="1">
      <c r="A90" s="116"/>
      <c r="B90" s="418" t="s">
        <v>38</v>
      </c>
      <c r="C90" s="521">
        <f>C89-H88</f>
        <v>1214</v>
      </c>
      <c r="D90" s="522"/>
      <c r="E90" s="522"/>
      <c r="F90" s="522"/>
      <c r="G90" s="522"/>
      <c r="H90" s="523"/>
      <c r="I90" s="494">
        <f>SUM(I88:L88)</f>
        <v>232</v>
      </c>
      <c r="J90" s="494"/>
      <c r="K90" s="494"/>
      <c r="L90" s="494"/>
      <c r="M90" s="494"/>
      <c r="N90" s="494"/>
      <c r="O90" s="495"/>
      <c r="P90" s="493">
        <f>SUM(P88:S88)</f>
        <v>236</v>
      </c>
      <c r="Q90" s="494"/>
      <c r="R90" s="494"/>
      <c r="S90" s="494"/>
      <c r="T90" s="494"/>
      <c r="U90" s="494"/>
      <c r="V90" s="495"/>
      <c r="W90" s="493">
        <f>SUM(W88:Z88)</f>
        <v>218</v>
      </c>
      <c r="X90" s="494"/>
      <c r="Y90" s="494"/>
      <c r="Z90" s="494"/>
      <c r="AA90" s="494"/>
      <c r="AB90" s="494"/>
      <c r="AC90" s="495"/>
      <c r="AD90" s="493">
        <f>SUM(AD88:AG88)</f>
        <v>228</v>
      </c>
      <c r="AE90" s="494"/>
      <c r="AF90" s="494"/>
      <c r="AG90" s="494"/>
      <c r="AH90" s="494"/>
      <c r="AI90" s="494"/>
      <c r="AJ90" s="495"/>
      <c r="AK90" s="493">
        <f>SUM(AK88:AN88)</f>
        <v>178</v>
      </c>
      <c r="AL90" s="494"/>
      <c r="AM90" s="494"/>
      <c r="AN90" s="494"/>
      <c r="AO90" s="494"/>
      <c r="AP90" s="494"/>
      <c r="AQ90" s="495"/>
      <c r="AR90" s="493">
        <f>SUM(AR88:AU88)</f>
        <v>122</v>
      </c>
      <c r="AS90" s="494"/>
      <c r="AT90" s="494"/>
      <c r="AU90" s="494"/>
      <c r="AV90" s="494"/>
      <c r="AW90" s="494"/>
      <c r="AX90" s="495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</row>
    <row r="91" spans="1:74" s="9" customFormat="1" ht="20.25">
      <c r="A91" s="116"/>
      <c r="B91" s="415"/>
      <c r="C91" s="419"/>
      <c r="D91" s="419"/>
      <c r="E91" s="419"/>
      <c r="F91" s="419"/>
      <c r="G91" s="419"/>
      <c r="H91" s="419"/>
      <c r="I91" s="385"/>
      <c r="J91" s="385"/>
      <c r="K91" s="385"/>
      <c r="L91" s="385"/>
      <c r="M91" s="385"/>
      <c r="N91" s="385"/>
      <c r="O91" s="385"/>
      <c r="P91" s="385"/>
      <c r="Q91" s="385"/>
      <c r="R91" s="385"/>
      <c r="S91" s="385"/>
      <c r="T91" s="385"/>
      <c r="U91" s="385"/>
      <c r="V91" s="385"/>
      <c r="W91" s="385"/>
      <c r="X91" s="385"/>
      <c r="Y91" s="385"/>
      <c r="Z91" s="385"/>
      <c r="AA91" s="385"/>
      <c r="AB91" s="385"/>
      <c r="AC91" s="385"/>
      <c r="AD91" s="385"/>
      <c r="AE91" s="385"/>
      <c r="AF91" s="385"/>
      <c r="AG91" s="385"/>
      <c r="AH91" s="385"/>
      <c r="AI91" s="385"/>
      <c r="AJ91" s="385"/>
      <c r="AK91" s="385"/>
      <c r="AL91" s="385"/>
      <c r="AM91" s="385"/>
      <c r="AN91" s="385"/>
      <c r="AO91" s="385"/>
      <c r="AP91" s="385"/>
      <c r="AQ91" s="385"/>
      <c r="AR91" s="385"/>
      <c r="AS91" s="385"/>
      <c r="AT91" s="385"/>
      <c r="AU91" s="29"/>
      <c r="AV91" s="385"/>
      <c r="AW91" s="385"/>
      <c r="AX91" s="385"/>
      <c r="AY91" s="385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</row>
    <row r="92" spans="1:74" s="9" customFormat="1" ht="18.75">
      <c r="A92" s="385"/>
      <c r="B92" s="385"/>
      <c r="C92" s="385"/>
      <c r="D92" s="385"/>
      <c r="E92" s="449"/>
      <c r="F92" s="385"/>
      <c r="G92" s="385"/>
      <c r="H92" s="385"/>
      <c r="I92" s="385"/>
      <c r="J92" s="385"/>
      <c r="K92" s="385"/>
      <c r="L92" s="385"/>
      <c r="M92" s="385"/>
      <c r="N92" s="385"/>
      <c r="O92" s="385"/>
      <c r="P92" s="385"/>
      <c r="Q92" s="385"/>
      <c r="R92" s="385"/>
      <c r="S92" s="385"/>
      <c r="T92" s="385"/>
      <c r="U92" s="385"/>
      <c r="V92" s="385"/>
      <c r="W92" s="385"/>
      <c r="X92" s="385"/>
      <c r="Y92" s="385"/>
      <c r="Z92" s="385"/>
      <c r="AA92" s="385"/>
      <c r="AB92" s="385"/>
      <c r="AC92" s="385"/>
      <c r="AD92" s="385"/>
      <c r="AE92" s="385"/>
      <c r="AF92" s="385"/>
      <c r="AG92" s="385"/>
      <c r="AH92" s="385"/>
      <c r="AI92" s="385"/>
      <c r="AJ92" s="385"/>
      <c r="AK92" s="385"/>
      <c r="AL92" s="385"/>
      <c r="AM92" s="385"/>
      <c r="AN92" s="385"/>
      <c r="AO92" s="385"/>
      <c r="AP92" s="385"/>
      <c r="AQ92" s="385"/>
      <c r="AR92" s="385"/>
      <c r="AS92" s="385"/>
      <c r="AT92" s="385"/>
      <c r="AU92" s="29"/>
      <c r="AV92" s="385"/>
      <c r="AW92" s="385"/>
      <c r="AX92" s="385"/>
      <c r="AY92" s="385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</row>
    <row r="93" spans="1:57" s="29" customFormat="1" ht="20.25">
      <c r="A93" s="116"/>
      <c r="B93" s="125" t="s">
        <v>39</v>
      </c>
      <c r="C93" s="126"/>
      <c r="D93" s="127"/>
      <c r="E93" s="132"/>
      <c r="F93" s="132"/>
      <c r="G93" s="132"/>
      <c r="H93" s="132"/>
      <c r="AR93" s="126"/>
      <c r="AS93" s="128"/>
      <c r="AT93" s="128"/>
      <c r="AV93" s="9"/>
      <c r="AW93" s="9"/>
      <c r="AX93" s="9"/>
      <c r="AY93" s="9"/>
      <c r="AZ93" s="9"/>
      <c r="BA93" s="9"/>
      <c r="BB93" s="9"/>
      <c r="BC93" s="9"/>
      <c r="BD93" s="9"/>
      <c r="BE93" s="9"/>
    </row>
    <row r="94" spans="1:57" s="29" customFormat="1" ht="22.5">
      <c r="A94" s="116"/>
      <c r="B94" s="131" t="s">
        <v>40</v>
      </c>
      <c r="C94" s="192"/>
      <c r="D94" s="132"/>
      <c r="E94" s="132"/>
      <c r="F94" s="132"/>
      <c r="G94" s="132"/>
      <c r="H94" s="132"/>
      <c r="AY94" s="9"/>
      <c r="AZ94" s="9"/>
      <c r="BA94" s="9"/>
      <c r="BB94" s="9"/>
      <c r="BC94" s="9"/>
      <c r="BD94" s="9"/>
      <c r="BE94" s="9"/>
    </row>
    <row r="95" spans="1:57" s="29" customFormat="1" ht="20.25">
      <c r="A95" s="116"/>
      <c r="B95" s="131" t="s">
        <v>41</v>
      </c>
      <c r="C95" s="132"/>
      <c r="D95" s="132"/>
      <c r="E95" s="132"/>
      <c r="F95" s="132"/>
      <c r="G95" s="132"/>
      <c r="H95" s="132"/>
      <c r="AY95" s="9"/>
      <c r="AZ95" s="9"/>
      <c r="BA95" s="9"/>
      <c r="BB95" s="9"/>
      <c r="BC95" s="9"/>
      <c r="BD95" s="9"/>
      <c r="BE95" s="9"/>
    </row>
    <row r="96" spans="1:57" s="29" customFormat="1" ht="20.25">
      <c r="A96" s="116"/>
      <c r="B96" s="9" t="s">
        <v>42</v>
      </c>
      <c r="C96" s="132"/>
      <c r="D96" s="132"/>
      <c r="E96" s="132"/>
      <c r="F96" s="132"/>
      <c r="G96" s="132"/>
      <c r="H96" s="132"/>
      <c r="AJ96" s="35"/>
      <c r="AK96" s="35"/>
      <c r="AL96" s="35"/>
      <c r="AM96" s="35"/>
      <c r="AN96" s="35"/>
      <c r="AO96" s="35"/>
      <c r="AP96" s="35"/>
      <c r="AY96" s="9"/>
      <c r="AZ96" s="9"/>
      <c r="BA96" s="9"/>
      <c r="BB96" s="9"/>
      <c r="BC96" s="9"/>
      <c r="BD96" s="9"/>
      <c r="BE96" s="9"/>
    </row>
    <row r="97" spans="1:57" s="29" customFormat="1" ht="20.25">
      <c r="A97" s="116"/>
      <c r="B97" s="131" t="s">
        <v>69</v>
      </c>
      <c r="C97" s="132"/>
      <c r="D97" s="132"/>
      <c r="E97" s="132"/>
      <c r="F97" s="132"/>
      <c r="G97" s="132"/>
      <c r="H97" s="132"/>
      <c r="AI97" s="134"/>
      <c r="AJ97" s="133"/>
      <c r="AK97" s="476" t="s">
        <v>43</v>
      </c>
      <c r="AL97" s="476"/>
      <c r="AM97" s="476"/>
      <c r="AN97" s="476"/>
      <c r="AO97" s="476"/>
      <c r="AP97" s="133"/>
      <c r="AQ97" s="133"/>
      <c r="AR97" s="134"/>
      <c r="AY97" s="9"/>
      <c r="AZ97" s="9"/>
      <c r="BA97" s="9"/>
      <c r="BB97" s="9"/>
      <c r="BC97" s="9"/>
      <c r="BD97" s="9"/>
      <c r="BE97" s="9"/>
    </row>
    <row r="98" spans="1:57" s="29" customFormat="1" ht="20.25">
      <c r="A98" s="116"/>
      <c r="B98" s="9" t="s">
        <v>44</v>
      </c>
      <c r="C98" s="132"/>
      <c r="D98" s="132"/>
      <c r="E98" s="132"/>
      <c r="F98" s="132"/>
      <c r="G98" s="132"/>
      <c r="H98" s="132"/>
      <c r="AI98" s="134"/>
      <c r="AJ98" s="133"/>
      <c r="AK98" s="133"/>
      <c r="AL98" s="133"/>
      <c r="AM98" s="133"/>
      <c r="AN98" s="133"/>
      <c r="AO98" s="133"/>
      <c r="AP98" s="133"/>
      <c r="AQ98" s="133"/>
      <c r="AR98" s="134"/>
      <c r="AY98" s="9"/>
      <c r="AZ98" s="9"/>
      <c r="BA98" s="9"/>
      <c r="BB98" s="9"/>
      <c r="BC98" s="9"/>
      <c r="BD98" s="9"/>
      <c r="BE98" s="9"/>
    </row>
    <row r="99" spans="1:57" s="29" customFormat="1" ht="20.25">
      <c r="A99" s="116"/>
      <c r="B99" s="297"/>
      <c r="C99" s="132"/>
      <c r="D99" s="132"/>
      <c r="E99" s="132"/>
      <c r="F99" s="132"/>
      <c r="G99" s="132"/>
      <c r="H99" s="132"/>
      <c r="AI99" s="134"/>
      <c r="AJ99" s="133"/>
      <c r="AK99" s="133"/>
      <c r="AL99" s="133"/>
      <c r="AM99" s="133"/>
      <c r="AN99" s="133"/>
      <c r="AO99" s="133"/>
      <c r="AP99" s="133"/>
      <c r="AQ99" s="133"/>
      <c r="AR99" s="134"/>
      <c r="AY99" s="9"/>
      <c r="AZ99" s="9"/>
      <c r="BA99" s="9"/>
      <c r="BB99" s="9"/>
      <c r="BC99" s="9"/>
      <c r="BD99" s="9"/>
      <c r="BE99" s="9"/>
    </row>
    <row r="100" spans="1:57" s="29" customFormat="1" ht="20.25">
      <c r="A100" s="116"/>
      <c r="B100" s="297"/>
      <c r="C100" s="132"/>
      <c r="D100" s="132"/>
      <c r="E100" s="132"/>
      <c r="F100" s="132"/>
      <c r="G100" s="132"/>
      <c r="H100" s="132"/>
      <c r="AY100" s="9"/>
      <c r="AZ100" s="9"/>
      <c r="BA100" s="9"/>
      <c r="BB100" s="9"/>
      <c r="BC100" s="9"/>
      <c r="BD100" s="9"/>
      <c r="BE100" s="9"/>
    </row>
    <row r="101" spans="1:57" s="29" customFormat="1" ht="20.25">
      <c r="A101" s="116"/>
      <c r="C101" s="132"/>
      <c r="D101" s="132"/>
      <c r="E101" s="132"/>
      <c r="F101" s="132"/>
      <c r="G101" s="132"/>
      <c r="H101" s="132"/>
      <c r="AY101" s="9"/>
      <c r="AZ101" s="9"/>
      <c r="BA101" s="9"/>
      <c r="BB101" s="9"/>
      <c r="BC101" s="9"/>
      <c r="BD101" s="9"/>
      <c r="BE101" s="9"/>
    </row>
    <row r="102" spans="9:15" ht="12">
      <c r="I102" s="29"/>
      <c r="J102" s="29"/>
      <c r="K102" s="29"/>
      <c r="L102" s="29"/>
      <c r="M102" s="29"/>
      <c r="N102" s="29"/>
      <c r="O102" s="29"/>
    </row>
    <row r="103" spans="9:15" ht="12">
      <c r="I103" s="29"/>
      <c r="J103" s="29"/>
      <c r="K103" s="29"/>
      <c r="L103" s="29"/>
      <c r="M103" s="29"/>
      <c r="N103" s="29"/>
      <c r="O103" s="29"/>
    </row>
    <row r="104" spans="9:15" ht="12">
      <c r="I104" s="29"/>
      <c r="J104" s="29"/>
      <c r="K104" s="29"/>
      <c r="L104" s="29"/>
      <c r="M104" s="29"/>
      <c r="N104" s="29"/>
      <c r="O104" s="29"/>
    </row>
    <row r="105" spans="9:15" ht="12">
      <c r="I105" s="29"/>
      <c r="J105" s="29"/>
      <c r="K105" s="29"/>
      <c r="L105" s="29"/>
      <c r="M105" s="29"/>
      <c r="N105" s="29"/>
      <c r="O105" s="29"/>
    </row>
    <row r="106" spans="9:15" ht="12">
      <c r="I106" s="29"/>
      <c r="J106" s="29"/>
      <c r="K106" s="29"/>
      <c r="L106" s="29"/>
      <c r="M106" s="29"/>
      <c r="N106" s="29"/>
      <c r="O106" s="29"/>
    </row>
    <row r="107" spans="9:15" ht="12">
      <c r="I107" s="29"/>
      <c r="J107" s="29"/>
      <c r="K107" s="29"/>
      <c r="L107" s="29"/>
      <c r="M107" s="29"/>
      <c r="N107" s="29"/>
      <c r="O107" s="29"/>
    </row>
    <row r="108" spans="9:15" ht="12">
      <c r="I108" s="29"/>
      <c r="J108" s="29"/>
      <c r="K108" s="29"/>
      <c r="L108" s="29"/>
      <c r="M108" s="29"/>
      <c r="N108" s="29"/>
      <c r="O108" s="29"/>
    </row>
    <row r="109" spans="9:15" ht="12">
      <c r="I109" s="29"/>
      <c r="J109" s="29"/>
      <c r="K109" s="29"/>
      <c r="L109" s="29"/>
      <c r="M109" s="29"/>
      <c r="N109" s="29"/>
      <c r="O109" s="29"/>
    </row>
    <row r="110" spans="9:15" ht="12">
      <c r="I110" s="29"/>
      <c r="J110" s="29"/>
      <c r="K110" s="29"/>
      <c r="L110" s="29"/>
      <c r="M110" s="29"/>
      <c r="N110" s="29"/>
      <c r="O110" s="29"/>
    </row>
    <row r="111" spans="9:15" ht="12">
      <c r="I111" s="29"/>
      <c r="J111" s="29"/>
      <c r="K111" s="29"/>
      <c r="L111" s="29"/>
      <c r="M111" s="29"/>
      <c r="N111" s="29"/>
      <c r="O111" s="29"/>
    </row>
    <row r="112" spans="9:15" ht="12">
      <c r="I112" s="29"/>
      <c r="J112" s="29"/>
      <c r="K112" s="29"/>
      <c r="L112" s="29"/>
      <c r="M112" s="29"/>
      <c r="N112" s="29"/>
      <c r="O112" s="29"/>
    </row>
    <row r="113" spans="9:15" ht="12">
      <c r="I113" s="29"/>
      <c r="J113" s="29"/>
      <c r="K113" s="29"/>
      <c r="L113" s="29"/>
      <c r="M113" s="29"/>
      <c r="N113" s="29"/>
      <c r="O113" s="29"/>
    </row>
    <row r="114" spans="9:15" ht="12">
      <c r="I114" s="29"/>
      <c r="J114" s="29"/>
      <c r="K114" s="29"/>
      <c r="L114" s="29"/>
      <c r="M114" s="29"/>
      <c r="N114" s="29"/>
      <c r="O114" s="29"/>
    </row>
    <row r="115" spans="9:15" ht="12">
      <c r="I115" s="29"/>
      <c r="J115" s="29"/>
      <c r="K115" s="29"/>
      <c r="L115" s="29"/>
      <c r="M115" s="29"/>
      <c r="N115" s="29"/>
      <c r="O115" s="29"/>
    </row>
    <row r="116" spans="9:15" ht="12">
      <c r="I116" s="29"/>
      <c r="J116" s="29"/>
      <c r="K116" s="29"/>
      <c r="L116" s="29"/>
      <c r="M116" s="29"/>
      <c r="N116" s="29"/>
      <c r="O116" s="29"/>
    </row>
    <row r="117" spans="9:15" ht="12">
      <c r="I117" s="29"/>
      <c r="J117" s="29"/>
      <c r="K117" s="29"/>
      <c r="L117" s="29"/>
      <c r="M117" s="29"/>
      <c r="N117" s="29"/>
      <c r="O117" s="29"/>
    </row>
    <row r="118" spans="9:15" ht="12">
      <c r="I118" s="29"/>
      <c r="J118" s="29"/>
      <c r="K118" s="29"/>
      <c r="L118" s="29"/>
      <c r="M118" s="29"/>
      <c r="N118" s="29"/>
      <c r="O118" s="29"/>
    </row>
    <row r="119" spans="9:15" ht="12">
      <c r="I119" s="29"/>
      <c r="J119" s="29"/>
      <c r="K119" s="29"/>
      <c r="L119" s="29"/>
      <c r="M119" s="29"/>
      <c r="N119" s="29"/>
      <c r="O119" s="29"/>
    </row>
    <row r="120" spans="9:15" ht="12">
      <c r="I120" s="29"/>
      <c r="J120" s="29"/>
      <c r="K120" s="29"/>
      <c r="L120" s="29"/>
      <c r="M120" s="29"/>
      <c r="N120" s="29"/>
      <c r="O120" s="29"/>
    </row>
    <row r="121" spans="9:15" ht="12">
      <c r="I121" s="29"/>
      <c r="J121" s="29"/>
      <c r="K121" s="29"/>
      <c r="L121" s="29"/>
      <c r="M121" s="29"/>
      <c r="N121" s="29"/>
      <c r="O121" s="29"/>
    </row>
    <row r="122" spans="9:15" ht="12">
      <c r="I122" s="29"/>
      <c r="J122" s="29"/>
      <c r="K122" s="29"/>
      <c r="L122" s="29"/>
      <c r="M122" s="29"/>
      <c r="N122" s="29"/>
      <c r="O122" s="29"/>
    </row>
    <row r="123" spans="9:15" ht="12">
      <c r="I123" s="29"/>
      <c r="J123" s="29"/>
      <c r="K123" s="29"/>
      <c r="L123" s="29"/>
      <c r="M123" s="29"/>
      <c r="N123" s="29"/>
      <c r="O123" s="29"/>
    </row>
    <row r="124" spans="9:15" ht="12">
      <c r="I124" s="29"/>
      <c r="J124" s="29"/>
      <c r="K124" s="29"/>
      <c r="L124" s="29"/>
      <c r="M124" s="29"/>
      <c r="N124" s="29"/>
      <c r="O124" s="29"/>
    </row>
    <row r="125" spans="9:15" ht="12">
      <c r="I125" s="29"/>
      <c r="J125" s="29"/>
      <c r="K125" s="29"/>
      <c r="L125" s="29"/>
      <c r="M125" s="29"/>
      <c r="N125" s="29"/>
      <c r="O125" s="29"/>
    </row>
    <row r="126" spans="9:15" ht="12">
      <c r="I126" s="29"/>
      <c r="J126" s="29"/>
      <c r="K126" s="29"/>
      <c r="L126" s="29"/>
      <c r="M126" s="29"/>
      <c r="N126" s="29"/>
      <c r="O126" s="29"/>
    </row>
    <row r="127" spans="9:15" ht="12">
      <c r="I127" s="29"/>
      <c r="J127" s="29"/>
      <c r="K127" s="29"/>
      <c r="L127" s="29"/>
      <c r="M127" s="29"/>
      <c r="N127" s="29"/>
      <c r="O127" s="29"/>
    </row>
    <row r="128" spans="9:15" ht="12">
      <c r="I128" s="29"/>
      <c r="J128" s="29"/>
      <c r="K128" s="29"/>
      <c r="L128" s="29"/>
      <c r="M128" s="29"/>
      <c r="N128" s="29"/>
      <c r="O128" s="29"/>
    </row>
    <row r="129" spans="9:15" ht="12">
      <c r="I129" s="29"/>
      <c r="J129" s="29"/>
      <c r="K129" s="29"/>
      <c r="L129" s="29"/>
      <c r="M129" s="29"/>
      <c r="N129" s="29"/>
      <c r="O129" s="29"/>
    </row>
    <row r="130" spans="9:15" ht="12">
      <c r="I130" s="29"/>
      <c r="J130" s="29"/>
      <c r="K130" s="29"/>
      <c r="L130" s="29"/>
      <c r="M130" s="29"/>
      <c r="N130" s="29"/>
      <c r="O130" s="29"/>
    </row>
    <row r="131" spans="9:15" ht="12">
      <c r="I131" s="29"/>
      <c r="J131" s="29"/>
      <c r="K131" s="29"/>
      <c r="L131" s="29"/>
      <c r="M131" s="29"/>
      <c r="N131" s="29"/>
      <c r="O131" s="29"/>
    </row>
    <row r="132" spans="9:15" ht="12">
      <c r="I132" s="29"/>
      <c r="J132" s="29"/>
      <c r="K132" s="29"/>
      <c r="L132" s="29"/>
      <c r="M132" s="29"/>
      <c r="N132" s="29"/>
      <c r="O132" s="29"/>
    </row>
    <row r="133" spans="9:15" ht="12">
      <c r="I133" s="29"/>
      <c r="J133" s="29"/>
      <c r="K133" s="29"/>
      <c r="L133" s="29"/>
      <c r="M133" s="29"/>
      <c r="N133" s="29"/>
      <c r="O133" s="29"/>
    </row>
    <row r="134" spans="9:15" ht="12">
      <c r="I134" s="29"/>
      <c r="J134" s="29"/>
      <c r="K134" s="29"/>
      <c r="L134" s="29"/>
      <c r="M134" s="29"/>
      <c r="N134" s="29"/>
      <c r="O134" s="29"/>
    </row>
    <row r="135" spans="9:15" ht="12">
      <c r="I135" s="29"/>
      <c r="J135" s="29"/>
      <c r="K135" s="29"/>
      <c r="L135" s="29"/>
      <c r="M135" s="29"/>
      <c r="N135" s="29"/>
      <c r="O135" s="29"/>
    </row>
    <row r="136" spans="9:15" ht="12">
      <c r="I136" s="29"/>
      <c r="J136" s="29"/>
      <c r="K136" s="29"/>
      <c r="L136" s="29"/>
      <c r="M136" s="29"/>
      <c r="N136" s="29"/>
      <c r="O136" s="29"/>
    </row>
    <row r="137" spans="9:15" ht="12">
      <c r="I137" s="29"/>
      <c r="J137" s="29"/>
      <c r="K137" s="29"/>
      <c r="L137" s="29"/>
      <c r="M137" s="29"/>
      <c r="N137" s="29"/>
      <c r="O137" s="29"/>
    </row>
    <row r="138" spans="9:15" ht="12">
      <c r="I138" s="29"/>
      <c r="J138" s="29"/>
      <c r="K138" s="29"/>
      <c r="L138" s="29"/>
      <c r="M138" s="29"/>
      <c r="N138" s="29"/>
      <c r="O138" s="29"/>
    </row>
    <row r="139" spans="9:15" ht="12">
      <c r="I139" s="29"/>
      <c r="J139" s="29"/>
      <c r="K139" s="29"/>
      <c r="L139" s="29"/>
      <c r="M139" s="29"/>
      <c r="N139" s="29"/>
      <c r="O139" s="29"/>
    </row>
    <row r="140" spans="9:15" ht="12">
      <c r="I140" s="29"/>
      <c r="J140" s="29"/>
      <c r="K140" s="29"/>
      <c r="L140" s="29"/>
      <c r="M140" s="29"/>
      <c r="N140" s="29"/>
      <c r="O140" s="29"/>
    </row>
    <row r="141" spans="9:15" ht="12">
      <c r="I141" s="29"/>
      <c r="J141" s="29"/>
      <c r="K141" s="29"/>
      <c r="L141" s="29"/>
      <c r="M141" s="29"/>
      <c r="N141" s="29"/>
      <c r="O141" s="29"/>
    </row>
    <row r="142" spans="9:15" ht="12">
      <c r="I142" s="29"/>
      <c r="J142" s="29"/>
      <c r="K142" s="29"/>
      <c r="L142" s="29"/>
      <c r="M142" s="29"/>
      <c r="N142" s="29"/>
      <c r="O142" s="29"/>
    </row>
    <row r="143" spans="9:15" ht="12">
      <c r="I143" s="29"/>
      <c r="J143" s="29"/>
      <c r="K143" s="29"/>
      <c r="L143" s="29"/>
      <c r="M143" s="29"/>
      <c r="N143" s="29"/>
      <c r="O143" s="29"/>
    </row>
    <row r="144" spans="9:15" ht="12">
      <c r="I144" s="29"/>
      <c r="J144" s="29"/>
      <c r="K144" s="29"/>
      <c r="L144" s="29"/>
      <c r="M144" s="29"/>
      <c r="N144" s="29"/>
      <c r="O144" s="29"/>
    </row>
    <row r="145" spans="9:15" ht="12">
      <c r="I145" s="29"/>
      <c r="J145" s="29"/>
      <c r="K145" s="29"/>
      <c r="L145" s="29"/>
      <c r="M145" s="29"/>
      <c r="N145" s="29"/>
      <c r="O145" s="29"/>
    </row>
    <row r="146" spans="9:15" ht="12">
      <c r="I146" s="29"/>
      <c r="J146" s="29"/>
      <c r="K146" s="29"/>
      <c r="L146" s="29"/>
      <c r="M146" s="29"/>
      <c r="N146" s="29"/>
      <c r="O146" s="29"/>
    </row>
    <row r="147" spans="9:15" ht="12">
      <c r="I147" s="29"/>
      <c r="J147" s="29"/>
      <c r="K147" s="29"/>
      <c r="L147" s="29"/>
      <c r="M147" s="29"/>
      <c r="N147" s="29"/>
      <c r="O147" s="29"/>
    </row>
    <row r="148" spans="9:15" ht="12">
      <c r="I148" s="29"/>
      <c r="J148" s="29"/>
      <c r="K148" s="29"/>
      <c r="L148" s="29"/>
      <c r="M148" s="29"/>
      <c r="N148" s="29"/>
      <c r="O148" s="29"/>
    </row>
    <row r="149" spans="9:15" ht="12">
      <c r="I149" s="29"/>
      <c r="J149" s="29"/>
      <c r="K149" s="29"/>
      <c r="L149" s="29"/>
      <c r="M149" s="29"/>
      <c r="N149" s="29"/>
      <c r="O149" s="29"/>
    </row>
    <row r="150" spans="9:15" ht="12">
      <c r="I150" s="29"/>
      <c r="J150" s="29"/>
      <c r="K150" s="29"/>
      <c r="L150" s="29"/>
      <c r="M150" s="29"/>
      <c r="N150" s="29"/>
      <c r="O150" s="29"/>
    </row>
    <row r="151" spans="9:15" ht="12">
      <c r="I151" s="29"/>
      <c r="J151" s="29"/>
      <c r="K151" s="29"/>
      <c r="L151" s="29"/>
      <c r="M151" s="29"/>
      <c r="N151" s="29"/>
      <c r="O151" s="29"/>
    </row>
    <row r="152" spans="9:15" ht="12">
      <c r="I152" s="29"/>
      <c r="J152" s="29"/>
      <c r="K152" s="29"/>
      <c r="L152" s="29"/>
      <c r="M152" s="29"/>
      <c r="N152" s="29"/>
      <c r="O152" s="29"/>
    </row>
    <row r="153" spans="9:15" ht="12">
      <c r="I153" s="29"/>
      <c r="J153" s="29"/>
      <c r="K153" s="29"/>
      <c r="L153" s="29"/>
      <c r="M153" s="29"/>
      <c r="N153" s="29"/>
      <c r="O153" s="29"/>
    </row>
    <row r="154" spans="9:15" ht="12">
      <c r="I154" s="29"/>
      <c r="J154" s="29"/>
      <c r="K154" s="29"/>
      <c r="L154" s="29"/>
      <c r="M154" s="29"/>
      <c r="N154" s="29"/>
      <c r="O154" s="29"/>
    </row>
    <row r="155" spans="9:15" ht="12">
      <c r="I155" s="29"/>
      <c r="J155" s="29"/>
      <c r="K155" s="29"/>
      <c r="L155" s="29"/>
      <c r="M155" s="29"/>
      <c r="N155" s="29"/>
      <c r="O155" s="29"/>
    </row>
    <row r="156" spans="9:15" ht="12">
      <c r="I156" s="29"/>
      <c r="J156" s="29"/>
      <c r="K156" s="29"/>
      <c r="L156" s="29"/>
      <c r="M156" s="29"/>
      <c r="N156" s="29"/>
      <c r="O156" s="29"/>
    </row>
    <row r="157" spans="9:15" ht="12">
      <c r="I157" s="29"/>
      <c r="J157" s="29"/>
      <c r="K157" s="29"/>
      <c r="L157" s="29"/>
      <c r="M157" s="29"/>
      <c r="N157" s="29"/>
      <c r="O157" s="29"/>
    </row>
    <row r="158" spans="9:15" ht="12">
      <c r="I158" s="29"/>
      <c r="J158" s="29"/>
      <c r="K158" s="29"/>
      <c r="L158" s="29"/>
      <c r="M158" s="29"/>
      <c r="N158" s="29"/>
      <c r="O158" s="29"/>
    </row>
    <row r="159" spans="9:15" ht="12">
      <c r="I159" s="29"/>
      <c r="J159" s="29"/>
      <c r="K159" s="29"/>
      <c r="L159" s="29"/>
      <c r="M159" s="29"/>
      <c r="N159" s="29"/>
      <c r="O159" s="29"/>
    </row>
    <row r="160" spans="9:15" ht="12">
      <c r="I160" s="29"/>
      <c r="J160" s="29"/>
      <c r="K160" s="29"/>
      <c r="L160" s="29"/>
      <c r="M160" s="29"/>
      <c r="N160" s="29"/>
      <c r="O160" s="29"/>
    </row>
    <row r="161" spans="9:15" ht="12">
      <c r="I161" s="29"/>
      <c r="J161" s="29"/>
      <c r="K161" s="29"/>
      <c r="L161" s="29"/>
      <c r="M161" s="29"/>
      <c r="N161" s="29"/>
      <c r="O161" s="29"/>
    </row>
    <row r="162" spans="9:15" ht="12">
      <c r="I162" s="29"/>
      <c r="J162" s="29"/>
      <c r="K162" s="29"/>
      <c r="L162" s="29"/>
      <c r="M162" s="29"/>
      <c r="N162" s="29"/>
      <c r="O162" s="29"/>
    </row>
    <row r="163" spans="9:15" ht="12">
      <c r="I163" s="29"/>
      <c r="J163" s="29"/>
      <c r="K163" s="29"/>
      <c r="L163" s="29"/>
      <c r="M163" s="29"/>
      <c r="N163" s="29"/>
      <c r="O163" s="29"/>
    </row>
    <row r="164" spans="9:15" ht="12">
      <c r="I164" s="29"/>
      <c r="J164" s="29"/>
      <c r="K164" s="29"/>
      <c r="L164" s="29"/>
      <c r="M164" s="29"/>
      <c r="N164" s="29"/>
      <c r="O164" s="29"/>
    </row>
    <row r="165" spans="9:15" ht="12">
      <c r="I165" s="29"/>
      <c r="J165" s="29"/>
      <c r="K165" s="29"/>
      <c r="L165" s="29"/>
      <c r="M165" s="29"/>
      <c r="N165" s="29"/>
      <c r="O165" s="29"/>
    </row>
    <row r="166" spans="9:15" ht="12">
      <c r="I166" s="29"/>
      <c r="J166" s="29"/>
      <c r="K166" s="29"/>
      <c r="L166" s="29"/>
      <c r="M166" s="29"/>
      <c r="N166" s="29"/>
      <c r="O166" s="29"/>
    </row>
    <row r="167" spans="9:15" ht="12">
      <c r="I167" s="29"/>
      <c r="J167" s="29"/>
      <c r="K167" s="29"/>
      <c r="L167" s="29"/>
      <c r="M167" s="29"/>
      <c r="N167" s="29"/>
      <c r="O167" s="29"/>
    </row>
    <row r="168" spans="9:15" ht="12">
      <c r="I168" s="29"/>
      <c r="J168" s="29"/>
      <c r="K168" s="29"/>
      <c r="L168" s="29"/>
      <c r="M168" s="29"/>
      <c r="N168" s="29"/>
      <c r="O168" s="29"/>
    </row>
    <row r="169" spans="9:15" ht="12">
      <c r="I169" s="29"/>
      <c r="J169" s="29"/>
      <c r="K169" s="29"/>
      <c r="L169" s="29"/>
      <c r="M169" s="29"/>
      <c r="N169" s="29"/>
      <c r="O169" s="29"/>
    </row>
    <row r="170" spans="9:15" ht="12">
      <c r="I170" s="29"/>
      <c r="J170" s="29"/>
      <c r="K170" s="29"/>
      <c r="L170" s="29"/>
      <c r="M170" s="29"/>
      <c r="N170" s="29"/>
      <c r="O170" s="29"/>
    </row>
    <row r="171" spans="9:15" ht="12">
      <c r="I171" s="29"/>
      <c r="J171" s="29"/>
      <c r="K171" s="29"/>
      <c r="L171" s="29"/>
      <c r="M171" s="29"/>
      <c r="N171" s="29"/>
      <c r="O171" s="29"/>
    </row>
    <row r="172" spans="9:15" ht="12">
      <c r="I172" s="29"/>
      <c r="J172" s="29"/>
      <c r="K172" s="29"/>
      <c r="L172" s="29"/>
      <c r="M172" s="29"/>
      <c r="N172" s="29"/>
      <c r="O172" s="29"/>
    </row>
    <row r="173" spans="9:15" ht="12">
      <c r="I173" s="29"/>
      <c r="J173" s="29"/>
      <c r="K173" s="29"/>
      <c r="L173" s="29"/>
      <c r="M173" s="29"/>
      <c r="N173" s="29"/>
      <c r="O173" s="29"/>
    </row>
    <row r="174" spans="9:15" ht="12">
      <c r="I174" s="29"/>
      <c r="J174" s="29"/>
      <c r="K174" s="29"/>
      <c r="L174" s="29"/>
      <c r="M174" s="29"/>
      <c r="N174" s="29"/>
      <c r="O174" s="29"/>
    </row>
    <row r="175" spans="9:15" ht="12">
      <c r="I175" s="29"/>
      <c r="J175" s="29"/>
      <c r="K175" s="29"/>
      <c r="L175" s="29"/>
      <c r="M175" s="29"/>
      <c r="N175" s="29"/>
      <c r="O175" s="29"/>
    </row>
    <row r="176" spans="9:15" ht="12">
      <c r="I176" s="29"/>
      <c r="J176" s="29"/>
      <c r="K176" s="29"/>
      <c r="L176" s="29"/>
      <c r="M176" s="29"/>
      <c r="N176" s="29"/>
      <c r="O176" s="29"/>
    </row>
    <row r="177" spans="9:15" ht="12">
      <c r="I177" s="29"/>
      <c r="J177" s="29"/>
      <c r="K177" s="29"/>
      <c r="L177" s="29"/>
      <c r="M177" s="29"/>
      <c r="N177" s="29"/>
      <c r="O177" s="29"/>
    </row>
    <row r="178" spans="9:15" ht="12">
      <c r="I178" s="29"/>
      <c r="J178" s="29"/>
      <c r="K178" s="29"/>
      <c r="L178" s="29"/>
      <c r="M178" s="29"/>
      <c r="N178" s="29"/>
      <c r="O178" s="29"/>
    </row>
    <row r="179" spans="9:15" ht="12">
      <c r="I179" s="29"/>
      <c r="J179" s="29"/>
      <c r="K179" s="29"/>
      <c r="L179" s="29"/>
      <c r="M179" s="29"/>
      <c r="N179" s="29"/>
      <c r="O179" s="29"/>
    </row>
    <row r="180" spans="9:15" ht="12">
      <c r="I180" s="29"/>
      <c r="J180" s="29"/>
      <c r="K180" s="29"/>
      <c r="L180" s="29"/>
      <c r="M180" s="29"/>
      <c r="N180" s="29"/>
      <c r="O180" s="29"/>
    </row>
    <row r="181" spans="9:15" ht="12">
      <c r="I181" s="29"/>
      <c r="J181" s="29"/>
      <c r="K181" s="29"/>
      <c r="L181" s="29"/>
      <c r="M181" s="29"/>
      <c r="N181" s="29"/>
      <c r="O181" s="29"/>
    </row>
    <row r="182" spans="9:15" ht="12">
      <c r="I182" s="29"/>
      <c r="J182" s="29"/>
      <c r="K182" s="29"/>
      <c r="L182" s="29"/>
      <c r="M182" s="29"/>
      <c r="N182" s="29"/>
      <c r="O182" s="29"/>
    </row>
    <row r="183" spans="9:15" ht="12">
      <c r="I183" s="29"/>
      <c r="J183" s="29"/>
      <c r="K183" s="29"/>
      <c r="L183" s="29"/>
      <c r="M183" s="29"/>
      <c r="N183" s="29"/>
      <c r="O183" s="29"/>
    </row>
    <row r="184" spans="9:15" ht="12">
      <c r="I184" s="29"/>
      <c r="J184" s="29"/>
      <c r="K184" s="29"/>
      <c r="L184" s="29"/>
      <c r="M184" s="29"/>
      <c r="N184" s="29"/>
      <c r="O184" s="29"/>
    </row>
    <row r="185" spans="9:15" ht="12">
      <c r="I185" s="29"/>
      <c r="J185" s="29"/>
      <c r="K185" s="29"/>
      <c r="L185" s="29"/>
      <c r="M185" s="29"/>
      <c r="N185" s="29"/>
      <c r="O185" s="29"/>
    </row>
    <row r="186" spans="9:15" ht="12">
      <c r="I186" s="29"/>
      <c r="J186" s="29"/>
      <c r="K186" s="29"/>
      <c r="L186" s="29"/>
      <c r="M186" s="29"/>
      <c r="N186" s="29"/>
      <c r="O186" s="29"/>
    </row>
    <row r="187" spans="9:15" ht="12">
      <c r="I187" s="29"/>
      <c r="J187" s="29"/>
      <c r="K187" s="29"/>
      <c r="L187" s="29"/>
      <c r="M187" s="29"/>
      <c r="N187" s="29"/>
      <c r="O187" s="29"/>
    </row>
    <row r="188" spans="9:15" ht="12">
      <c r="I188" s="29"/>
      <c r="J188" s="29"/>
      <c r="K188" s="29"/>
      <c r="L188" s="29"/>
      <c r="M188" s="29"/>
      <c r="N188" s="29"/>
      <c r="O188" s="29"/>
    </row>
    <row r="189" spans="9:15" ht="12">
      <c r="I189" s="29"/>
      <c r="J189" s="29"/>
      <c r="K189" s="29"/>
      <c r="L189" s="29"/>
      <c r="M189" s="29"/>
      <c r="N189" s="29"/>
      <c r="O189" s="29"/>
    </row>
    <row r="190" spans="9:15" ht="12">
      <c r="I190" s="29"/>
      <c r="J190" s="29"/>
      <c r="K190" s="29"/>
      <c r="L190" s="29"/>
      <c r="M190" s="29"/>
      <c r="N190" s="29"/>
      <c r="O190" s="29"/>
    </row>
    <row r="191" spans="9:15" ht="12">
      <c r="I191" s="29"/>
      <c r="J191" s="29"/>
      <c r="K191" s="29"/>
      <c r="L191" s="29"/>
      <c r="M191" s="29"/>
      <c r="N191" s="29"/>
      <c r="O191" s="29"/>
    </row>
    <row r="192" spans="9:15" ht="12">
      <c r="I192" s="29"/>
      <c r="J192" s="29"/>
      <c r="K192" s="29"/>
      <c r="L192" s="29"/>
      <c r="M192" s="29"/>
      <c r="N192" s="29"/>
      <c r="O192" s="29"/>
    </row>
    <row r="193" spans="9:15" ht="12">
      <c r="I193" s="29"/>
      <c r="J193" s="29"/>
      <c r="K193" s="29"/>
      <c r="L193" s="29"/>
      <c r="M193" s="29"/>
      <c r="N193" s="29"/>
      <c r="O193" s="29"/>
    </row>
    <row r="194" spans="9:15" ht="12">
      <c r="I194" s="29"/>
      <c r="J194" s="29"/>
      <c r="K194" s="29"/>
      <c r="L194" s="29"/>
      <c r="M194" s="29"/>
      <c r="N194" s="29"/>
      <c r="O194" s="29"/>
    </row>
    <row r="195" spans="9:15" ht="12">
      <c r="I195" s="29"/>
      <c r="J195" s="29"/>
      <c r="K195" s="29"/>
      <c r="L195" s="29"/>
      <c r="M195" s="29"/>
      <c r="N195" s="29"/>
      <c r="O195" s="29"/>
    </row>
    <row r="196" spans="9:15" ht="12">
      <c r="I196" s="29"/>
      <c r="J196" s="29"/>
      <c r="K196" s="29"/>
      <c r="L196" s="29"/>
      <c r="M196" s="29"/>
      <c r="N196" s="29"/>
      <c r="O196" s="29"/>
    </row>
    <row r="197" spans="9:15" ht="12">
      <c r="I197" s="29"/>
      <c r="J197" s="29"/>
      <c r="K197" s="29"/>
      <c r="L197" s="29"/>
      <c r="M197" s="29"/>
      <c r="N197" s="29"/>
      <c r="O197" s="29"/>
    </row>
    <row r="198" spans="9:15" ht="12">
      <c r="I198" s="29"/>
      <c r="J198" s="29"/>
      <c r="K198" s="29"/>
      <c r="L198" s="29"/>
      <c r="M198" s="29"/>
      <c r="N198" s="29"/>
      <c r="O198" s="29"/>
    </row>
    <row r="199" spans="9:15" ht="12">
      <c r="I199" s="29"/>
      <c r="J199" s="29"/>
      <c r="K199" s="29"/>
      <c r="L199" s="29"/>
      <c r="M199" s="29"/>
      <c r="N199" s="29"/>
      <c r="O199" s="29"/>
    </row>
    <row r="200" spans="9:15" ht="12">
      <c r="I200" s="29"/>
      <c r="J200" s="29"/>
      <c r="K200" s="29"/>
      <c r="L200" s="29"/>
      <c r="M200" s="29"/>
      <c r="N200" s="29"/>
      <c r="O200" s="29"/>
    </row>
    <row r="201" spans="9:15" ht="12">
      <c r="I201" s="29"/>
      <c r="J201" s="29"/>
      <c r="K201" s="29"/>
      <c r="L201" s="29"/>
      <c r="M201" s="29"/>
      <c r="N201" s="29"/>
      <c r="O201" s="29"/>
    </row>
    <row r="202" spans="9:15" ht="12">
      <c r="I202" s="29"/>
      <c r="J202" s="29"/>
      <c r="K202" s="29"/>
      <c r="L202" s="29"/>
      <c r="M202" s="29"/>
      <c r="N202" s="29"/>
      <c r="O202" s="29"/>
    </row>
    <row r="203" spans="9:15" ht="12">
      <c r="I203" s="29"/>
      <c r="J203" s="29"/>
      <c r="K203" s="29"/>
      <c r="L203" s="29"/>
      <c r="M203" s="29"/>
      <c r="N203" s="29"/>
      <c r="O203" s="29"/>
    </row>
    <row r="204" spans="9:15" ht="12">
      <c r="I204" s="29"/>
      <c r="J204" s="29"/>
      <c r="K204" s="29"/>
      <c r="L204" s="29"/>
      <c r="M204" s="29"/>
      <c r="N204" s="29"/>
      <c r="O204" s="29"/>
    </row>
    <row r="205" spans="9:15" ht="12">
      <c r="I205" s="29"/>
      <c r="J205" s="29"/>
      <c r="K205" s="29"/>
      <c r="L205" s="29"/>
      <c r="M205" s="29"/>
      <c r="N205" s="29"/>
      <c r="O205" s="29"/>
    </row>
    <row r="206" spans="9:15" ht="12">
      <c r="I206" s="29"/>
      <c r="J206" s="29"/>
      <c r="K206" s="29"/>
      <c r="L206" s="29"/>
      <c r="M206" s="29"/>
      <c r="N206" s="29"/>
      <c r="O206" s="29"/>
    </row>
    <row r="207" spans="9:15" ht="12">
      <c r="I207" s="29"/>
      <c r="J207" s="29"/>
      <c r="K207" s="29"/>
      <c r="L207" s="29"/>
      <c r="M207" s="29"/>
      <c r="N207" s="29"/>
      <c r="O207" s="29"/>
    </row>
    <row r="208" spans="9:15" ht="12">
      <c r="I208" s="29"/>
      <c r="J208" s="29"/>
      <c r="K208" s="29"/>
      <c r="L208" s="29"/>
      <c r="M208" s="29"/>
      <c r="N208" s="29"/>
      <c r="O208" s="29"/>
    </row>
    <row r="209" spans="9:15" ht="12">
      <c r="I209" s="29"/>
      <c r="J209" s="29"/>
      <c r="K209" s="29"/>
      <c r="L209" s="29"/>
      <c r="M209" s="29"/>
      <c r="N209" s="29"/>
      <c r="O209" s="29"/>
    </row>
    <row r="210" spans="9:15" ht="12">
      <c r="I210" s="29"/>
      <c r="J210" s="29"/>
      <c r="K210" s="29"/>
      <c r="L210" s="29"/>
      <c r="M210" s="29"/>
      <c r="N210" s="29"/>
      <c r="O210" s="29"/>
    </row>
    <row r="211" spans="9:15" ht="12">
      <c r="I211" s="29"/>
      <c r="J211" s="29"/>
      <c r="K211" s="29"/>
      <c r="L211" s="29"/>
      <c r="M211" s="29"/>
      <c r="N211" s="29"/>
      <c r="O211" s="29"/>
    </row>
    <row r="212" spans="9:15" ht="12">
      <c r="I212" s="29"/>
      <c r="J212" s="29"/>
      <c r="K212" s="29"/>
      <c r="L212" s="29"/>
      <c r="M212" s="29"/>
      <c r="N212" s="29"/>
      <c r="O212" s="29"/>
    </row>
    <row r="213" spans="9:15" ht="12">
      <c r="I213" s="29"/>
      <c r="J213" s="29"/>
      <c r="K213" s="29"/>
      <c r="L213" s="29"/>
      <c r="M213" s="29"/>
      <c r="N213" s="29"/>
      <c r="O213" s="29"/>
    </row>
    <row r="214" spans="9:15" ht="12">
      <c r="I214" s="29"/>
      <c r="J214" s="29"/>
      <c r="K214" s="29"/>
      <c r="L214" s="29"/>
      <c r="M214" s="29"/>
      <c r="N214" s="29"/>
      <c r="O214" s="29"/>
    </row>
    <row r="215" spans="9:15" ht="12">
      <c r="I215" s="29"/>
      <c r="J215" s="29"/>
      <c r="K215" s="29"/>
      <c r="L215" s="29"/>
      <c r="M215" s="29"/>
      <c r="N215" s="29"/>
      <c r="O215" s="29"/>
    </row>
  </sheetData>
  <sheetProtection/>
  <mergeCells count="31">
    <mergeCell ref="A1:D1"/>
    <mergeCell ref="AP1:AY8"/>
    <mergeCell ref="A3:D3"/>
    <mergeCell ref="C9:H9"/>
    <mergeCell ref="A10:A11"/>
    <mergeCell ref="B10:B11"/>
    <mergeCell ref="D10:H10"/>
    <mergeCell ref="I10:O10"/>
    <mergeCell ref="W10:AC10"/>
    <mergeCell ref="AD10:AJ10"/>
    <mergeCell ref="AK10:AQ10"/>
    <mergeCell ref="AR10:AX10"/>
    <mergeCell ref="W87:AC87"/>
    <mergeCell ref="AD87:AJ87"/>
    <mergeCell ref="AK87:AQ87"/>
    <mergeCell ref="AR87:AX87"/>
    <mergeCell ref="AK97:AO97"/>
    <mergeCell ref="AR89:AX89"/>
    <mergeCell ref="AK90:AQ90"/>
    <mergeCell ref="AR90:AX90"/>
    <mergeCell ref="AK89:AQ89"/>
    <mergeCell ref="AD90:AJ90"/>
    <mergeCell ref="C89:H89"/>
    <mergeCell ref="I89:O89"/>
    <mergeCell ref="P89:V89"/>
    <mergeCell ref="W89:AC89"/>
    <mergeCell ref="AD89:AJ89"/>
    <mergeCell ref="C90:H90"/>
    <mergeCell ref="I90:O90"/>
    <mergeCell ref="P90:V90"/>
    <mergeCell ref="W90:AC90"/>
  </mergeCells>
  <printOptions/>
  <pageMargins left="0.7086614173228347" right="0.7086614173228347" top="0.7480314960629921" bottom="0.61" header="0.31496062992125984" footer="0.31496062992125984"/>
  <pageSetup fitToHeight="2" fitToWidth="1" horizontalDpi="600" verticalDpi="600" orientation="landscape" paperSize="9" scale="2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W216"/>
  <sheetViews>
    <sheetView view="pageBreakPreview" zoomScale="40" zoomScaleNormal="40" zoomScaleSheetLayoutView="40" zoomScalePageLayoutView="0" workbookViewId="0" topLeftCell="K1">
      <selection activeCell="AN36" sqref="AN36"/>
    </sheetView>
  </sheetViews>
  <sheetFormatPr defaultColWidth="9.00390625" defaultRowHeight="12.75"/>
  <cols>
    <col min="1" max="1" width="10.25390625" style="137" customWidth="1"/>
    <col min="2" max="2" width="91.625" style="138" customWidth="1"/>
    <col min="3" max="3" width="13.75390625" style="139" customWidth="1"/>
    <col min="4" max="4" width="10.25390625" style="139" customWidth="1"/>
    <col min="5" max="5" width="18.875" style="139" customWidth="1"/>
    <col min="6" max="6" width="8.875" style="139" customWidth="1"/>
    <col min="7" max="8" width="8.00390625" style="139" customWidth="1"/>
    <col min="9" max="9" width="8.25390625" style="140" customWidth="1"/>
    <col min="10" max="10" width="10.75390625" style="140" customWidth="1"/>
    <col min="11" max="11" width="10.00390625" style="140" customWidth="1"/>
    <col min="12" max="14" width="6.375" style="140" customWidth="1"/>
    <col min="15" max="15" width="7.00390625" style="141" customWidth="1"/>
    <col min="16" max="16" width="8.625" style="141" customWidth="1"/>
    <col min="17" max="17" width="8.25390625" style="141" customWidth="1"/>
    <col min="18" max="18" width="5.875" style="141" customWidth="1"/>
    <col min="19" max="19" width="8.125" style="141" customWidth="1"/>
    <col min="20" max="20" width="6.875" style="141" customWidth="1"/>
    <col min="21" max="21" width="7.875" style="141" customWidth="1"/>
    <col min="22" max="22" width="5.75390625" style="141" customWidth="1"/>
    <col min="23" max="23" width="8.00390625" style="141" customWidth="1"/>
    <col min="24" max="24" width="8.25390625" style="141" customWidth="1"/>
    <col min="25" max="25" width="6.25390625" style="141" customWidth="1"/>
    <col min="26" max="27" width="5.75390625" style="141" customWidth="1"/>
    <col min="28" max="28" width="9.25390625" style="141" customWidth="1"/>
    <col min="29" max="30" width="5.75390625" style="141" customWidth="1"/>
    <col min="31" max="31" width="7.75390625" style="141" customWidth="1"/>
    <col min="32" max="32" width="5.75390625" style="141" customWidth="1"/>
    <col min="33" max="33" width="7.875" style="141" customWidth="1"/>
    <col min="34" max="34" width="9.625" style="141" customWidth="1"/>
    <col min="35" max="37" width="5.75390625" style="141" customWidth="1"/>
    <col min="38" max="38" width="7.75390625" style="141" customWidth="1"/>
    <col min="39" max="39" width="5.75390625" style="141" customWidth="1"/>
    <col min="40" max="40" width="8.25390625" style="141" customWidth="1"/>
    <col min="41" max="43" width="5.75390625" style="141" customWidth="1"/>
    <col min="44" max="44" width="6.375" style="141" customWidth="1"/>
    <col min="45" max="45" width="8.625" style="141" customWidth="1"/>
    <col min="46" max="48" width="6.375" style="141" customWidth="1"/>
    <col min="49" max="49" width="8.375" style="141" customWidth="1"/>
    <col min="50" max="50" width="6.375" style="141" customWidth="1"/>
    <col min="51" max="51" width="4.125" style="141" customWidth="1"/>
    <col min="52" max="16384" width="9.125" style="141" customWidth="1"/>
  </cols>
  <sheetData>
    <row r="1" spans="1:51" s="9" customFormat="1" ht="30.75">
      <c r="A1" s="477" t="s">
        <v>0</v>
      </c>
      <c r="B1" s="477"/>
      <c r="C1" s="477"/>
      <c r="D1" s="477"/>
      <c r="E1" s="1"/>
      <c r="F1" s="2"/>
      <c r="G1" s="2"/>
      <c r="H1" s="2"/>
      <c r="I1" s="3"/>
      <c r="J1" s="4" t="s">
        <v>1</v>
      </c>
      <c r="K1" s="5"/>
      <c r="L1" s="5"/>
      <c r="M1" s="5"/>
      <c r="N1" s="5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8"/>
      <c r="AL1" s="8"/>
      <c r="AM1" s="8"/>
      <c r="AN1" s="8"/>
      <c r="AP1" s="496" t="s">
        <v>240</v>
      </c>
      <c r="AQ1" s="497"/>
      <c r="AR1" s="497"/>
      <c r="AS1" s="497"/>
      <c r="AT1" s="497"/>
      <c r="AU1" s="497"/>
      <c r="AV1" s="497"/>
      <c r="AW1" s="497"/>
      <c r="AX1" s="497"/>
      <c r="AY1" s="497"/>
    </row>
    <row r="2" spans="1:51" s="9" customFormat="1" ht="30.75">
      <c r="A2" s="10" t="s">
        <v>2</v>
      </c>
      <c r="B2" s="11"/>
      <c r="C2" s="12"/>
      <c r="D2" s="13"/>
      <c r="E2" s="14"/>
      <c r="G2" s="143"/>
      <c r="H2" s="143"/>
      <c r="I2" s="144"/>
      <c r="J2" s="142" t="s">
        <v>50</v>
      </c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P2" s="497"/>
      <c r="AQ2" s="497"/>
      <c r="AR2" s="497"/>
      <c r="AS2" s="497"/>
      <c r="AT2" s="497"/>
      <c r="AU2" s="497"/>
      <c r="AV2" s="497"/>
      <c r="AW2" s="497"/>
      <c r="AX2" s="497"/>
      <c r="AY2" s="497"/>
    </row>
    <row r="3" spans="1:51" s="9" customFormat="1" ht="30.75">
      <c r="A3" s="480" t="s">
        <v>46</v>
      </c>
      <c r="B3" s="480"/>
      <c r="C3" s="480"/>
      <c r="D3" s="480"/>
      <c r="E3" s="14"/>
      <c r="F3" s="2"/>
      <c r="G3" s="2"/>
      <c r="H3" s="2"/>
      <c r="I3" s="15"/>
      <c r="J3" s="3" t="s">
        <v>49</v>
      </c>
      <c r="K3" s="4"/>
      <c r="L3" s="3"/>
      <c r="M3" s="3"/>
      <c r="N3" s="3"/>
      <c r="O3" s="7"/>
      <c r="P3" s="7"/>
      <c r="Q3" s="6"/>
      <c r="R3" s="6"/>
      <c r="S3" s="16"/>
      <c r="T3" s="16"/>
      <c r="U3" s="7"/>
      <c r="V3" s="17"/>
      <c r="W3" s="6"/>
      <c r="X3" s="7"/>
      <c r="Y3" s="6"/>
      <c r="Z3" s="6"/>
      <c r="AA3" s="6"/>
      <c r="AB3" s="6"/>
      <c r="AC3" s="6"/>
      <c r="AD3" s="17"/>
      <c r="AE3" s="17"/>
      <c r="AF3" s="17"/>
      <c r="AG3" s="17"/>
      <c r="AH3" s="17"/>
      <c r="AI3" s="17"/>
      <c r="AJ3" s="17"/>
      <c r="AP3" s="497"/>
      <c r="AQ3" s="497"/>
      <c r="AR3" s="497"/>
      <c r="AS3" s="497"/>
      <c r="AT3" s="497"/>
      <c r="AU3" s="497"/>
      <c r="AV3" s="497"/>
      <c r="AW3" s="497"/>
      <c r="AX3" s="497"/>
      <c r="AY3" s="497"/>
    </row>
    <row r="4" spans="1:51" s="9" customFormat="1" ht="30.75">
      <c r="A4" s="18" t="s">
        <v>3</v>
      </c>
      <c r="B4" s="19"/>
      <c r="C4" s="1"/>
      <c r="D4" s="14"/>
      <c r="E4" s="14"/>
      <c r="F4" s="2"/>
      <c r="G4" s="2"/>
      <c r="H4" s="20" t="s">
        <v>108</v>
      </c>
      <c r="I4" s="20"/>
      <c r="J4" s="20" t="s">
        <v>211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P4" s="497"/>
      <c r="AQ4" s="497"/>
      <c r="AR4" s="497"/>
      <c r="AS4" s="497"/>
      <c r="AT4" s="497"/>
      <c r="AU4" s="497"/>
      <c r="AV4" s="497"/>
      <c r="AW4" s="497"/>
      <c r="AX4" s="497"/>
      <c r="AY4" s="497"/>
    </row>
    <row r="5" spans="1:51" s="9" customFormat="1" ht="30.75">
      <c r="A5" s="18"/>
      <c r="B5" s="19"/>
      <c r="C5" s="1"/>
      <c r="D5" s="14"/>
      <c r="E5" s="14"/>
      <c r="F5" s="2"/>
      <c r="G5" s="2"/>
      <c r="H5" s="20"/>
      <c r="I5" s="20"/>
      <c r="J5" s="20" t="s">
        <v>47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P5" s="497"/>
      <c r="AQ5" s="497"/>
      <c r="AR5" s="497"/>
      <c r="AS5" s="497"/>
      <c r="AT5" s="497"/>
      <c r="AU5" s="497"/>
      <c r="AV5" s="497"/>
      <c r="AW5" s="497"/>
      <c r="AX5" s="497"/>
      <c r="AY5" s="497"/>
    </row>
    <row r="6" spans="1:51" s="9" customFormat="1" ht="30.75">
      <c r="A6" s="18"/>
      <c r="B6" s="19"/>
      <c r="C6" s="1"/>
      <c r="D6" s="14"/>
      <c r="E6" s="14"/>
      <c r="F6" s="2"/>
      <c r="G6" s="2"/>
      <c r="H6" s="20"/>
      <c r="I6" s="20"/>
      <c r="J6" s="3" t="s">
        <v>218</v>
      </c>
      <c r="K6" s="20"/>
      <c r="L6" s="20"/>
      <c r="M6" s="20"/>
      <c r="N6" s="4"/>
      <c r="O6" s="20"/>
      <c r="P6" s="142"/>
      <c r="Q6" s="145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5"/>
      <c r="AD6" s="17"/>
      <c r="AE6" s="17"/>
      <c r="AF6" s="17"/>
      <c r="AG6" s="17"/>
      <c r="AH6" s="17"/>
      <c r="AI6" s="17"/>
      <c r="AJ6" s="17"/>
      <c r="AP6" s="497"/>
      <c r="AQ6" s="497"/>
      <c r="AR6" s="497"/>
      <c r="AS6" s="497"/>
      <c r="AT6" s="497"/>
      <c r="AU6" s="497"/>
      <c r="AV6" s="497"/>
      <c r="AW6" s="497"/>
      <c r="AX6" s="497"/>
      <c r="AY6" s="497"/>
    </row>
    <row r="7" spans="1:51" s="9" customFormat="1" ht="30.75">
      <c r="A7" s="18"/>
      <c r="B7" s="19"/>
      <c r="C7" s="1"/>
      <c r="D7" s="14"/>
      <c r="E7" s="14"/>
      <c r="F7" s="2"/>
      <c r="G7" s="2"/>
      <c r="H7" s="20"/>
      <c r="I7" s="20"/>
      <c r="J7" s="3"/>
      <c r="K7" s="20"/>
      <c r="L7" s="20"/>
      <c r="M7" s="20"/>
      <c r="O7" s="20"/>
      <c r="P7" s="142"/>
      <c r="Q7" s="142"/>
      <c r="R7" s="146"/>
      <c r="S7" s="142"/>
      <c r="T7" s="6"/>
      <c r="U7" s="6"/>
      <c r="V7" s="6"/>
      <c r="W7" s="6"/>
      <c r="X7" s="6"/>
      <c r="Y7" s="6"/>
      <c r="Z7" s="6"/>
      <c r="AA7" s="6"/>
      <c r="AB7" s="6"/>
      <c r="AC7" s="6"/>
      <c r="AD7" s="17"/>
      <c r="AE7" s="17"/>
      <c r="AF7" s="17"/>
      <c r="AG7" s="17"/>
      <c r="AH7" s="17"/>
      <c r="AI7" s="17"/>
      <c r="AJ7" s="17"/>
      <c r="AP7" s="497"/>
      <c r="AQ7" s="497"/>
      <c r="AR7" s="497"/>
      <c r="AS7" s="497"/>
      <c r="AT7" s="497"/>
      <c r="AU7" s="497"/>
      <c r="AV7" s="497"/>
      <c r="AW7" s="497"/>
      <c r="AX7" s="497"/>
      <c r="AY7" s="497"/>
    </row>
    <row r="8" spans="1:51" s="29" customFormat="1" ht="13.5" customHeight="1" thickBot="1">
      <c r="A8" s="22"/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  <c r="O8" s="26"/>
      <c r="P8" s="27"/>
      <c r="Q8" s="27"/>
      <c r="R8" s="27"/>
      <c r="S8" s="27"/>
      <c r="T8" s="27"/>
      <c r="U8" s="27"/>
      <c r="V8" s="27"/>
      <c r="W8" s="27"/>
      <c r="X8" s="27"/>
      <c r="Y8" s="28"/>
      <c r="Z8" s="28"/>
      <c r="AA8" s="28"/>
      <c r="AB8" s="28"/>
      <c r="AC8" s="28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497"/>
      <c r="AQ8" s="497"/>
      <c r="AR8" s="497"/>
      <c r="AS8" s="497"/>
      <c r="AT8" s="497"/>
      <c r="AU8" s="497"/>
      <c r="AV8" s="497"/>
      <c r="AW8" s="497"/>
      <c r="AX8" s="497"/>
      <c r="AY8" s="497"/>
    </row>
    <row r="9" spans="1:50" s="35" customFormat="1" ht="20.25">
      <c r="A9" s="30"/>
      <c r="B9" s="31"/>
      <c r="C9" s="482" t="s">
        <v>4</v>
      </c>
      <c r="D9" s="483"/>
      <c r="E9" s="483"/>
      <c r="F9" s="483"/>
      <c r="G9" s="483"/>
      <c r="H9" s="483"/>
      <c r="I9" s="32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 t="s">
        <v>5</v>
      </c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4"/>
    </row>
    <row r="10" spans="1:50" s="39" customFormat="1" ht="20.25">
      <c r="A10" s="484" t="s">
        <v>6</v>
      </c>
      <c r="B10" s="486" t="s">
        <v>51</v>
      </c>
      <c r="C10" s="36"/>
      <c r="D10" s="491" t="s">
        <v>7</v>
      </c>
      <c r="E10" s="492"/>
      <c r="F10" s="492"/>
      <c r="G10" s="492"/>
      <c r="H10" s="492"/>
      <c r="I10" s="488" t="s">
        <v>8</v>
      </c>
      <c r="J10" s="489"/>
      <c r="K10" s="489"/>
      <c r="L10" s="489"/>
      <c r="M10" s="489"/>
      <c r="N10" s="489"/>
      <c r="O10" s="490"/>
      <c r="P10" s="37"/>
      <c r="Q10" s="37"/>
      <c r="R10" s="37"/>
      <c r="S10" s="37" t="s">
        <v>9</v>
      </c>
      <c r="T10" s="37"/>
      <c r="U10" s="37"/>
      <c r="V10" s="38"/>
      <c r="W10" s="464" t="s">
        <v>10</v>
      </c>
      <c r="X10" s="465"/>
      <c r="Y10" s="465"/>
      <c r="Z10" s="465"/>
      <c r="AA10" s="465"/>
      <c r="AB10" s="465"/>
      <c r="AC10" s="466"/>
      <c r="AD10" s="464" t="s">
        <v>11</v>
      </c>
      <c r="AE10" s="465"/>
      <c r="AF10" s="465"/>
      <c r="AG10" s="465"/>
      <c r="AH10" s="465"/>
      <c r="AI10" s="465"/>
      <c r="AJ10" s="466"/>
      <c r="AK10" s="464" t="s">
        <v>12</v>
      </c>
      <c r="AL10" s="465"/>
      <c r="AM10" s="465"/>
      <c r="AN10" s="465"/>
      <c r="AO10" s="465"/>
      <c r="AP10" s="465"/>
      <c r="AQ10" s="466"/>
      <c r="AR10" s="464" t="s">
        <v>13</v>
      </c>
      <c r="AS10" s="465"/>
      <c r="AT10" s="465"/>
      <c r="AU10" s="465"/>
      <c r="AV10" s="465"/>
      <c r="AW10" s="465"/>
      <c r="AX10" s="466"/>
    </row>
    <row r="11" spans="1:50" s="35" customFormat="1" ht="63.75" thickBot="1">
      <c r="A11" s="485"/>
      <c r="B11" s="487"/>
      <c r="C11" s="328" t="s">
        <v>14</v>
      </c>
      <c r="D11" s="41" t="s">
        <v>15</v>
      </c>
      <c r="E11" s="41" t="s">
        <v>16</v>
      </c>
      <c r="F11" s="41" t="s">
        <v>17</v>
      </c>
      <c r="G11" s="41" t="s">
        <v>67</v>
      </c>
      <c r="H11" s="42" t="s">
        <v>18</v>
      </c>
      <c r="I11" s="43" t="s">
        <v>15</v>
      </c>
      <c r="J11" s="44" t="s">
        <v>16</v>
      </c>
      <c r="K11" s="44" t="s">
        <v>17</v>
      </c>
      <c r="L11" s="44" t="s">
        <v>67</v>
      </c>
      <c r="M11" s="44" t="s">
        <v>18</v>
      </c>
      <c r="N11" s="45" t="s">
        <v>19</v>
      </c>
      <c r="O11" s="46" t="s">
        <v>20</v>
      </c>
      <c r="P11" s="47" t="s">
        <v>15</v>
      </c>
      <c r="Q11" s="41" t="s">
        <v>21</v>
      </c>
      <c r="R11" s="41" t="s">
        <v>17</v>
      </c>
      <c r="S11" s="41" t="s">
        <v>67</v>
      </c>
      <c r="T11" s="41" t="s">
        <v>18</v>
      </c>
      <c r="U11" s="48" t="s">
        <v>19</v>
      </c>
      <c r="V11" s="49" t="s">
        <v>20</v>
      </c>
      <c r="W11" s="47" t="s">
        <v>15</v>
      </c>
      <c r="X11" s="41" t="s">
        <v>16</v>
      </c>
      <c r="Y11" s="41" t="s">
        <v>17</v>
      </c>
      <c r="Z11" s="41" t="s">
        <v>67</v>
      </c>
      <c r="AA11" s="41" t="s">
        <v>18</v>
      </c>
      <c r="AB11" s="48" t="s">
        <v>19</v>
      </c>
      <c r="AC11" s="49" t="s">
        <v>20</v>
      </c>
      <c r="AD11" s="47" t="s">
        <v>15</v>
      </c>
      <c r="AE11" s="41" t="s">
        <v>16</v>
      </c>
      <c r="AF11" s="41" t="s">
        <v>17</v>
      </c>
      <c r="AG11" s="41" t="s">
        <v>67</v>
      </c>
      <c r="AH11" s="41" t="s">
        <v>18</v>
      </c>
      <c r="AI11" s="48" t="s">
        <v>19</v>
      </c>
      <c r="AJ11" s="46" t="s">
        <v>20</v>
      </c>
      <c r="AK11" s="50" t="s">
        <v>15</v>
      </c>
      <c r="AL11" s="50" t="s">
        <v>16</v>
      </c>
      <c r="AM11" s="50" t="s">
        <v>17</v>
      </c>
      <c r="AN11" s="50" t="s">
        <v>67</v>
      </c>
      <c r="AO11" s="41" t="s">
        <v>18</v>
      </c>
      <c r="AP11" s="48" t="s">
        <v>19</v>
      </c>
      <c r="AQ11" s="49" t="s">
        <v>20</v>
      </c>
      <c r="AR11" s="47" t="s">
        <v>15</v>
      </c>
      <c r="AS11" s="41" t="s">
        <v>16</v>
      </c>
      <c r="AT11" s="41" t="s">
        <v>17</v>
      </c>
      <c r="AU11" s="41" t="s">
        <v>67</v>
      </c>
      <c r="AV11" s="41" t="s">
        <v>18</v>
      </c>
      <c r="AW11" s="48" t="s">
        <v>19</v>
      </c>
      <c r="AX11" s="51" t="s">
        <v>20</v>
      </c>
    </row>
    <row r="12" spans="1:50" s="35" customFormat="1" ht="16.5" thickBot="1">
      <c r="A12" s="269"/>
      <c r="I12" s="52"/>
      <c r="J12" s="52"/>
      <c r="K12" s="52"/>
      <c r="L12" s="52"/>
      <c r="M12" s="52"/>
      <c r="N12" s="52"/>
      <c r="AX12" s="270"/>
    </row>
    <row r="13" spans="1:50" s="9" customFormat="1" ht="23.25" thickBot="1">
      <c r="A13" s="159" t="s">
        <v>22</v>
      </c>
      <c r="B13" s="160" t="s">
        <v>23</v>
      </c>
      <c r="C13" s="161">
        <f>SUM(C14:C19)</f>
        <v>102</v>
      </c>
      <c r="D13" s="162">
        <f>I13+P13+W13+AD13+AK13+AR13</f>
        <v>36</v>
      </c>
      <c r="E13" s="163">
        <f>J13+Q13+X13+AE13+AL13+AS13</f>
        <v>66</v>
      </c>
      <c r="F13" s="163">
        <f>K13+R13+Y13+AF13+AM13+AT13</f>
        <v>0</v>
      </c>
      <c r="G13" s="163">
        <f aca="true" t="shared" si="0" ref="D13:H19">L13+S13+Z13+AG13+AN13+AU13</f>
        <v>0</v>
      </c>
      <c r="H13" s="164">
        <f t="shared" si="0"/>
        <v>0</v>
      </c>
      <c r="I13" s="165">
        <f>SUM(I14:I19)</f>
        <v>24</v>
      </c>
      <c r="J13" s="165">
        <f>SUM(J14:J19)</f>
        <v>0</v>
      </c>
      <c r="K13" s="165">
        <f>SUM(K14:K19)</f>
        <v>0</v>
      </c>
      <c r="L13" s="165">
        <f>SUM(L14:L19)</f>
        <v>0</v>
      </c>
      <c r="M13" s="165">
        <f>SUM(M14:M19)</f>
        <v>0</v>
      </c>
      <c r="N13" s="159">
        <f>COUNTIF(N14:N19,"E")</f>
        <v>0</v>
      </c>
      <c r="O13" s="159">
        <f aca="true" t="shared" si="1" ref="O13:T13">SUM(O14:O19)</f>
        <v>4</v>
      </c>
      <c r="P13" s="159">
        <f t="shared" si="1"/>
        <v>0</v>
      </c>
      <c r="Q13" s="159">
        <f t="shared" si="1"/>
        <v>12</v>
      </c>
      <c r="R13" s="159">
        <f t="shared" si="1"/>
        <v>0</v>
      </c>
      <c r="S13" s="159">
        <f t="shared" si="1"/>
        <v>0</v>
      </c>
      <c r="T13" s="159">
        <f t="shared" si="1"/>
        <v>0</v>
      </c>
      <c r="U13" s="159">
        <f>COUNTIF(U14:U19,"E")</f>
        <v>0</v>
      </c>
      <c r="V13" s="159">
        <f aca="true" t="shared" si="2" ref="V13:AA13">SUM(V14:V19)</f>
        <v>2</v>
      </c>
      <c r="W13" s="159">
        <f t="shared" si="2"/>
        <v>12</v>
      </c>
      <c r="X13" s="159">
        <f t="shared" si="2"/>
        <v>18</v>
      </c>
      <c r="Y13" s="159">
        <f t="shared" si="2"/>
        <v>0</v>
      </c>
      <c r="Z13" s="159">
        <f t="shared" si="2"/>
        <v>0</v>
      </c>
      <c r="AA13" s="159">
        <f t="shared" si="2"/>
        <v>0</v>
      </c>
      <c r="AB13" s="159">
        <f>COUNTIF(AB14:AB19,"E")</f>
        <v>0</v>
      </c>
      <c r="AC13" s="159">
        <f aca="true" t="shared" si="3" ref="AC13:AH13">SUM(AC14:AC19)</f>
        <v>4</v>
      </c>
      <c r="AD13" s="159">
        <f t="shared" si="3"/>
        <v>0</v>
      </c>
      <c r="AE13" s="159">
        <f t="shared" si="3"/>
        <v>12</v>
      </c>
      <c r="AF13" s="159">
        <f t="shared" si="3"/>
        <v>0</v>
      </c>
      <c r="AG13" s="159">
        <f t="shared" si="3"/>
        <v>0</v>
      </c>
      <c r="AH13" s="159">
        <f t="shared" si="3"/>
        <v>0</v>
      </c>
      <c r="AI13" s="159">
        <f>COUNTIF(AI14:AI19,"E")</f>
        <v>0</v>
      </c>
      <c r="AJ13" s="159">
        <f aca="true" t="shared" si="4" ref="AJ13:AO13">SUM(AJ14:AJ19)</f>
        <v>2</v>
      </c>
      <c r="AK13" s="159">
        <f t="shared" si="4"/>
        <v>0</v>
      </c>
      <c r="AL13" s="159">
        <f t="shared" si="4"/>
        <v>12</v>
      </c>
      <c r="AM13" s="159">
        <f t="shared" si="4"/>
        <v>0</v>
      </c>
      <c r="AN13" s="159">
        <f t="shared" si="4"/>
        <v>0</v>
      </c>
      <c r="AO13" s="159">
        <f t="shared" si="4"/>
        <v>0</v>
      </c>
      <c r="AP13" s="159">
        <f>COUNTIF(AP14:AP19,"E")</f>
        <v>0</v>
      </c>
      <c r="AQ13" s="159">
        <f aca="true" t="shared" si="5" ref="AQ13:AV13">SUM(AQ14:AQ19)</f>
        <v>2</v>
      </c>
      <c r="AR13" s="159">
        <f t="shared" si="5"/>
        <v>0</v>
      </c>
      <c r="AS13" s="159">
        <f t="shared" si="5"/>
        <v>12</v>
      </c>
      <c r="AT13" s="159">
        <f t="shared" si="5"/>
        <v>0</v>
      </c>
      <c r="AU13" s="159">
        <f t="shared" si="5"/>
        <v>0</v>
      </c>
      <c r="AV13" s="159">
        <f t="shared" si="5"/>
        <v>0</v>
      </c>
      <c r="AW13" s="159">
        <f>COUNTIF(AW14:AW19,"E")</f>
        <v>0</v>
      </c>
      <c r="AX13" s="159">
        <f>SUM(AX14:AX19)</f>
        <v>3</v>
      </c>
    </row>
    <row r="14" spans="1:50" s="9" customFormat="1" ht="23.25">
      <c r="A14" s="238">
        <v>1</v>
      </c>
      <c r="B14" s="167" t="s">
        <v>24</v>
      </c>
      <c r="C14" s="421">
        <f aca="true" t="shared" si="6" ref="C14:C19">SUM(D14:H14)</f>
        <v>6</v>
      </c>
      <c r="D14" s="169">
        <f t="shared" si="0"/>
        <v>0</v>
      </c>
      <c r="E14" s="170">
        <f t="shared" si="0"/>
        <v>6</v>
      </c>
      <c r="F14" s="170">
        <f t="shared" si="0"/>
        <v>0</v>
      </c>
      <c r="G14" s="170">
        <f t="shared" si="0"/>
        <v>0</v>
      </c>
      <c r="H14" s="171">
        <f t="shared" si="0"/>
        <v>0</v>
      </c>
      <c r="I14" s="73"/>
      <c r="J14" s="74"/>
      <c r="K14" s="74"/>
      <c r="L14" s="74"/>
      <c r="M14" s="172"/>
      <c r="N14" s="172"/>
      <c r="O14" s="72"/>
      <c r="P14" s="111"/>
      <c r="Q14" s="87"/>
      <c r="R14" s="87"/>
      <c r="S14" s="87"/>
      <c r="T14" s="87"/>
      <c r="U14" s="173"/>
      <c r="V14" s="72"/>
      <c r="W14" s="111"/>
      <c r="X14" s="87">
        <v>6</v>
      </c>
      <c r="Y14" s="87"/>
      <c r="Z14" s="87"/>
      <c r="AA14" s="87"/>
      <c r="AB14" s="173" t="s">
        <v>25</v>
      </c>
      <c r="AC14" s="72">
        <v>1</v>
      </c>
      <c r="AD14" s="111"/>
      <c r="AE14" s="87"/>
      <c r="AF14" s="87"/>
      <c r="AG14" s="87"/>
      <c r="AH14" s="87"/>
      <c r="AI14" s="173"/>
      <c r="AJ14" s="72"/>
      <c r="AK14" s="111"/>
      <c r="AL14" s="87"/>
      <c r="AM14" s="87"/>
      <c r="AN14" s="87"/>
      <c r="AO14" s="87"/>
      <c r="AP14" s="173"/>
      <c r="AQ14" s="72"/>
      <c r="AR14" s="111"/>
      <c r="AS14" s="87"/>
      <c r="AT14" s="87"/>
      <c r="AU14" s="87"/>
      <c r="AV14" s="87"/>
      <c r="AW14" s="173"/>
      <c r="AX14" s="71"/>
    </row>
    <row r="15" spans="1:50" s="9" customFormat="1" ht="23.25">
      <c r="A15" s="222">
        <v>2</v>
      </c>
      <c r="B15" s="175" t="s">
        <v>48</v>
      </c>
      <c r="C15" s="253">
        <f t="shared" si="6"/>
        <v>48</v>
      </c>
      <c r="D15" s="176">
        <f t="shared" si="0"/>
        <v>0</v>
      </c>
      <c r="E15" s="150">
        <f t="shared" si="0"/>
        <v>48</v>
      </c>
      <c r="F15" s="150">
        <f t="shared" si="0"/>
        <v>0</v>
      </c>
      <c r="G15" s="150">
        <f t="shared" si="0"/>
        <v>0</v>
      </c>
      <c r="H15" s="177">
        <f t="shared" si="0"/>
        <v>0</v>
      </c>
      <c r="I15" s="55"/>
      <c r="J15" s="56"/>
      <c r="K15" s="56"/>
      <c r="L15" s="56"/>
      <c r="M15" s="57"/>
      <c r="N15" s="57"/>
      <c r="O15" s="54"/>
      <c r="P15" s="58"/>
      <c r="Q15" s="59"/>
      <c r="R15" s="59"/>
      <c r="S15" s="59"/>
      <c r="T15" s="59"/>
      <c r="U15" s="60"/>
      <c r="V15" s="54"/>
      <c r="W15" s="58"/>
      <c r="X15" s="59">
        <v>12</v>
      </c>
      <c r="Y15" s="59"/>
      <c r="Z15" s="59"/>
      <c r="AA15" s="59"/>
      <c r="AB15" s="60" t="s">
        <v>25</v>
      </c>
      <c r="AC15" s="102">
        <v>2</v>
      </c>
      <c r="AD15" s="58"/>
      <c r="AE15" s="59">
        <v>12</v>
      </c>
      <c r="AF15" s="59"/>
      <c r="AG15" s="59"/>
      <c r="AH15" s="59"/>
      <c r="AI15" s="60" t="s">
        <v>25</v>
      </c>
      <c r="AJ15" s="102">
        <v>2</v>
      </c>
      <c r="AK15" s="58"/>
      <c r="AL15" s="59">
        <v>12</v>
      </c>
      <c r="AM15" s="59"/>
      <c r="AN15" s="59"/>
      <c r="AO15" s="59"/>
      <c r="AP15" s="60" t="s">
        <v>25</v>
      </c>
      <c r="AQ15" s="102">
        <v>2</v>
      </c>
      <c r="AR15" s="58"/>
      <c r="AS15" s="59">
        <v>12</v>
      </c>
      <c r="AT15" s="59"/>
      <c r="AU15" s="59"/>
      <c r="AV15" s="59"/>
      <c r="AW15" s="148" t="s">
        <v>220</v>
      </c>
      <c r="AX15" s="178">
        <v>3</v>
      </c>
    </row>
    <row r="16" spans="1:50" s="9" customFormat="1" ht="23.25">
      <c r="A16" s="222">
        <v>3</v>
      </c>
      <c r="B16" s="151" t="s">
        <v>26</v>
      </c>
      <c r="C16" s="253">
        <f t="shared" si="6"/>
        <v>12</v>
      </c>
      <c r="D16" s="176">
        <f t="shared" si="0"/>
        <v>0</v>
      </c>
      <c r="E16" s="150">
        <f t="shared" si="0"/>
        <v>12</v>
      </c>
      <c r="F16" s="150">
        <f t="shared" si="0"/>
        <v>0</v>
      </c>
      <c r="G16" s="150">
        <f t="shared" si="0"/>
        <v>0</v>
      </c>
      <c r="H16" s="177">
        <f t="shared" si="0"/>
        <v>0</v>
      </c>
      <c r="I16" s="64"/>
      <c r="J16" s="56"/>
      <c r="K16" s="56"/>
      <c r="L16" s="56"/>
      <c r="M16" s="57"/>
      <c r="N16" s="57"/>
      <c r="O16" s="54"/>
      <c r="P16" s="64"/>
      <c r="Q16" s="56">
        <v>12</v>
      </c>
      <c r="R16" s="56"/>
      <c r="S16" s="56"/>
      <c r="T16" s="57"/>
      <c r="U16" s="57" t="s">
        <v>25</v>
      </c>
      <c r="V16" s="54">
        <v>2</v>
      </c>
      <c r="W16" s="58"/>
      <c r="X16" s="59"/>
      <c r="Y16" s="59"/>
      <c r="Z16" s="59"/>
      <c r="AA16" s="59"/>
      <c r="AB16" s="60"/>
      <c r="AC16" s="54"/>
      <c r="AD16" s="58"/>
      <c r="AE16" s="59"/>
      <c r="AF16" s="59"/>
      <c r="AG16" s="59"/>
      <c r="AH16" s="59"/>
      <c r="AI16" s="60"/>
      <c r="AJ16" s="54"/>
      <c r="AK16" s="58"/>
      <c r="AL16" s="59"/>
      <c r="AM16" s="59"/>
      <c r="AN16" s="59"/>
      <c r="AO16" s="59"/>
      <c r="AP16" s="60"/>
      <c r="AQ16" s="54"/>
      <c r="AR16" s="58"/>
      <c r="AS16" s="59"/>
      <c r="AT16" s="59"/>
      <c r="AU16" s="59"/>
      <c r="AV16" s="59"/>
      <c r="AW16" s="60"/>
      <c r="AX16" s="53"/>
    </row>
    <row r="17" spans="1:50" s="9" customFormat="1" ht="23.25">
      <c r="A17" s="222">
        <v>4</v>
      </c>
      <c r="B17" s="154" t="s">
        <v>27</v>
      </c>
      <c r="C17" s="253">
        <f t="shared" si="6"/>
        <v>12</v>
      </c>
      <c r="D17" s="176">
        <f t="shared" si="0"/>
        <v>12</v>
      </c>
      <c r="E17" s="150">
        <f t="shared" si="0"/>
        <v>0</v>
      </c>
      <c r="F17" s="150">
        <f t="shared" si="0"/>
        <v>0</v>
      </c>
      <c r="G17" s="150">
        <f t="shared" si="0"/>
        <v>0</v>
      </c>
      <c r="H17" s="177">
        <f t="shared" si="0"/>
        <v>0</v>
      </c>
      <c r="I17" s="55"/>
      <c r="J17" s="56"/>
      <c r="K17" s="56"/>
      <c r="L17" s="56"/>
      <c r="M17" s="57"/>
      <c r="N17" s="57"/>
      <c r="O17" s="54"/>
      <c r="P17" s="58"/>
      <c r="Q17" s="59"/>
      <c r="R17" s="59"/>
      <c r="S17" s="59"/>
      <c r="T17" s="59"/>
      <c r="U17" s="60"/>
      <c r="V17" s="54"/>
      <c r="W17" s="58">
        <v>12</v>
      </c>
      <c r="X17" s="59"/>
      <c r="Y17" s="59"/>
      <c r="Z17" s="59"/>
      <c r="AA17" s="59"/>
      <c r="AB17" s="60" t="s">
        <v>25</v>
      </c>
      <c r="AC17" s="54">
        <v>1</v>
      </c>
      <c r="AD17" s="58"/>
      <c r="AE17" s="59"/>
      <c r="AF17" s="59"/>
      <c r="AG17" s="59"/>
      <c r="AH17" s="59"/>
      <c r="AI17" s="60"/>
      <c r="AJ17" s="54"/>
      <c r="AK17" s="58"/>
      <c r="AL17" s="59"/>
      <c r="AM17" s="59"/>
      <c r="AN17" s="59"/>
      <c r="AO17" s="59"/>
      <c r="AP17" s="60"/>
      <c r="AQ17" s="54"/>
      <c r="AR17" s="58"/>
      <c r="AS17" s="59"/>
      <c r="AT17" s="59"/>
      <c r="AU17" s="59"/>
      <c r="AV17" s="59"/>
      <c r="AW17" s="60"/>
      <c r="AX17" s="53"/>
    </row>
    <row r="18" spans="1:50" s="9" customFormat="1" ht="23.25">
      <c r="A18" s="222">
        <v>5</v>
      </c>
      <c r="B18" s="175" t="s">
        <v>207</v>
      </c>
      <c r="C18" s="253">
        <f t="shared" si="6"/>
        <v>12</v>
      </c>
      <c r="D18" s="176">
        <f t="shared" si="0"/>
        <v>12</v>
      </c>
      <c r="E18" s="150">
        <f t="shared" si="0"/>
        <v>0</v>
      </c>
      <c r="F18" s="150">
        <f t="shared" si="0"/>
        <v>0</v>
      </c>
      <c r="G18" s="150">
        <f t="shared" si="0"/>
        <v>0</v>
      </c>
      <c r="H18" s="177">
        <f t="shared" si="0"/>
        <v>0</v>
      </c>
      <c r="I18" s="55">
        <v>12</v>
      </c>
      <c r="J18" s="56"/>
      <c r="K18" s="56"/>
      <c r="L18" s="56"/>
      <c r="M18" s="57"/>
      <c r="N18" s="57" t="s">
        <v>25</v>
      </c>
      <c r="O18" s="54">
        <v>2</v>
      </c>
      <c r="P18" s="58"/>
      <c r="Q18" s="59"/>
      <c r="R18" s="59"/>
      <c r="S18" s="59"/>
      <c r="T18" s="59"/>
      <c r="U18" s="60"/>
      <c r="V18" s="54"/>
      <c r="W18" s="58"/>
      <c r="X18" s="59"/>
      <c r="Y18" s="59"/>
      <c r="Z18" s="59"/>
      <c r="AA18" s="59"/>
      <c r="AB18" s="60"/>
      <c r="AC18" s="54"/>
      <c r="AD18" s="58"/>
      <c r="AE18" s="59"/>
      <c r="AF18" s="59"/>
      <c r="AG18" s="59"/>
      <c r="AH18" s="59"/>
      <c r="AI18" s="60"/>
      <c r="AJ18" s="54"/>
      <c r="AK18" s="58"/>
      <c r="AL18" s="59"/>
      <c r="AM18" s="59"/>
      <c r="AN18" s="59"/>
      <c r="AO18" s="59"/>
      <c r="AP18" s="60"/>
      <c r="AQ18" s="54"/>
      <c r="AR18" s="58"/>
      <c r="AS18" s="59"/>
      <c r="AT18" s="59"/>
      <c r="AU18" s="59"/>
      <c r="AV18" s="59"/>
      <c r="AW18" s="60"/>
      <c r="AX18" s="53"/>
    </row>
    <row r="19" spans="1:50" s="9" customFormat="1" ht="24" thickBot="1">
      <c r="A19" s="227">
        <v>6</v>
      </c>
      <c r="B19" s="180" t="s">
        <v>208</v>
      </c>
      <c r="C19" s="429">
        <f t="shared" si="6"/>
        <v>12</v>
      </c>
      <c r="D19" s="182">
        <f t="shared" si="0"/>
        <v>12</v>
      </c>
      <c r="E19" s="156">
        <f t="shared" si="0"/>
        <v>0</v>
      </c>
      <c r="F19" s="156">
        <f t="shared" si="0"/>
        <v>0</v>
      </c>
      <c r="G19" s="156">
        <f t="shared" si="0"/>
        <v>0</v>
      </c>
      <c r="H19" s="183">
        <f t="shared" si="0"/>
        <v>0</v>
      </c>
      <c r="I19" s="184">
        <v>12</v>
      </c>
      <c r="J19" s="185"/>
      <c r="K19" s="185"/>
      <c r="L19" s="185"/>
      <c r="M19" s="186"/>
      <c r="N19" s="186" t="s">
        <v>25</v>
      </c>
      <c r="O19" s="187">
        <v>2</v>
      </c>
      <c r="P19" s="188"/>
      <c r="Q19" s="189"/>
      <c r="R19" s="189"/>
      <c r="S19" s="189"/>
      <c r="T19" s="189"/>
      <c r="U19" s="190"/>
      <c r="V19" s="187"/>
      <c r="W19" s="188"/>
      <c r="X19" s="189"/>
      <c r="Y19" s="189"/>
      <c r="Z19" s="189"/>
      <c r="AA19" s="189"/>
      <c r="AB19" s="190"/>
      <c r="AC19" s="187"/>
      <c r="AD19" s="188"/>
      <c r="AE19" s="189"/>
      <c r="AF19" s="189"/>
      <c r="AG19" s="189"/>
      <c r="AH19" s="189"/>
      <c r="AI19" s="190"/>
      <c r="AJ19" s="187"/>
      <c r="AK19" s="188"/>
      <c r="AL19" s="189"/>
      <c r="AM19" s="189"/>
      <c r="AN19" s="189"/>
      <c r="AO19" s="189"/>
      <c r="AP19" s="190"/>
      <c r="AQ19" s="187"/>
      <c r="AR19" s="188"/>
      <c r="AS19" s="189"/>
      <c r="AT19" s="189"/>
      <c r="AU19" s="189"/>
      <c r="AV19" s="189"/>
      <c r="AW19" s="190"/>
      <c r="AX19" s="191"/>
    </row>
    <row r="20" spans="1:50" s="9" customFormat="1" ht="23.2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77"/>
      <c r="X20" s="77"/>
      <c r="Y20" s="77"/>
      <c r="Z20" s="77"/>
      <c r="AA20" s="77"/>
      <c r="AB20" s="77"/>
      <c r="AC20" s="192"/>
      <c r="AD20" s="77"/>
      <c r="AE20" s="77"/>
      <c r="AF20" s="77"/>
      <c r="AG20" s="77"/>
      <c r="AH20" s="77"/>
      <c r="AI20" s="77"/>
      <c r="AJ20" s="192"/>
      <c r="AK20" s="77"/>
      <c r="AL20" s="77"/>
      <c r="AM20" s="77"/>
      <c r="AN20" s="77"/>
      <c r="AO20" s="77"/>
      <c r="AP20" s="77"/>
      <c r="AQ20" s="192"/>
      <c r="AR20" s="77"/>
      <c r="AS20" s="77"/>
      <c r="AT20" s="77"/>
      <c r="AU20" s="77"/>
      <c r="AV20" s="77"/>
      <c r="AW20" s="77"/>
      <c r="AX20" s="192"/>
    </row>
    <row r="21" spans="1:50" s="9" customFormat="1" ht="23.25">
      <c r="A21" s="67"/>
      <c r="B21" s="150" t="s">
        <v>28</v>
      </c>
      <c r="C21" s="193">
        <v>4</v>
      </c>
      <c r="D21" s="194"/>
      <c r="E21" s="195"/>
      <c r="F21" s="195">
        <v>4</v>
      </c>
      <c r="G21" s="195"/>
      <c r="H21" s="196"/>
      <c r="I21" s="194"/>
      <c r="J21" s="195"/>
      <c r="K21" s="195"/>
      <c r="L21" s="195">
        <v>4</v>
      </c>
      <c r="M21" s="195"/>
      <c r="N21" s="196"/>
      <c r="O21" s="194" t="s">
        <v>72</v>
      </c>
      <c r="P21" s="197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9"/>
      <c r="AL21" s="199"/>
      <c r="AM21" s="199"/>
      <c r="AN21" s="199"/>
      <c r="AO21" s="199"/>
      <c r="AP21" s="199"/>
      <c r="AQ21" s="200"/>
      <c r="AR21" s="199"/>
      <c r="AS21" s="199"/>
      <c r="AT21" s="199"/>
      <c r="AU21" s="199"/>
      <c r="AV21" s="199"/>
      <c r="AW21" s="199"/>
      <c r="AX21" s="201"/>
    </row>
    <row r="22" spans="1:50" s="9" customFormat="1" ht="23.25">
      <c r="A22" s="67"/>
      <c r="B22" s="150" t="s">
        <v>29</v>
      </c>
      <c r="C22" s="193">
        <v>4</v>
      </c>
      <c r="D22" s="194"/>
      <c r="E22" s="195"/>
      <c r="F22" s="195">
        <v>4</v>
      </c>
      <c r="G22" s="195"/>
      <c r="H22" s="196"/>
      <c r="I22" s="194"/>
      <c r="J22" s="195"/>
      <c r="K22" s="195"/>
      <c r="L22" s="195">
        <v>4</v>
      </c>
      <c r="M22" s="195"/>
      <c r="N22" s="196"/>
      <c r="O22" s="193" t="s">
        <v>72</v>
      </c>
      <c r="P22" s="194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202"/>
      <c r="AL22" s="202"/>
      <c r="AM22" s="202"/>
      <c r="AN22" s="202"/>
      <c r="AO22" s="202"/>
      <c r="AP22" s="202"/>
      <c r="AQ22" s="203"/>
      <c r="AR22" s="202"/>
      <c r="AS22" s="202"/>
      <c r="AT22" s="202"/>
      <c r="AU22" s="202"/>
      <c r="AV22" s="202"/>
      <c r="AW22" s="202"/>
      <c r="AX22" s="176"/>
    </row>
    <row r="23" spans="1:57" s="69" customFormat="1" ht="23.25" thickBot="1">
      <c r="A23" s="65"/>
      <c r="B23" s="192"/>
      <c r="C23" s="37"/>
      <c r="D23" s="37"/>
      <c r="E23" s="210"/>
      <c r="F23" s="210"/>
      <c r="G23" s="210"/>
      <c r="H23" s="210"/>
      <c r="I23" s="211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110"/>
      <c r="AC23" s="158"/>
      <c r="AD23" s="158"/>
      <c r="AE23" s="158"/>
      <c r="AF23" s="68"/>
      <c r="AG23" s="68"/>
      <c r="AH23" s="68"/>
      <c r="AI23" s="67"/>
      <c r="AJ23" s="67"/>
      <c r="AK23" s="67"/>
      <c r="AL23" s="67"/>
      <c r="AM23" s="67"/>
      <c r="AN23" s="67"/>
      <c r="AO23" s="68"/>
      <c r="AP23" s="67"/>
      <c r="AQ23" s="67"/>
      <c r="AR23" s="67"/>
      <c r="AS23" s="67"/>
      <c r="AT23" s="67"/>
      <c r="AU23" s="67"/>
      <c r="AV23" s="68"/>
      <c r="AW23" s="65"/>
      <c r="AX23" s="65"/>
      <c r="AZ23" s="9"/>
      <c r="BA23" s="9"/>
      <c r="BB23" s="9"/>
      <c r="BC23" s="9"/>
      <c r="BD23" s="9"/>
      <c r="BE23" s="9"/>
    </row>
    <row r="24" spans="1:50" s="9" customFormat="1" ht="23.25" thickBot="1">
      <c r="A24" s="213" t="s">
        <v>30</v>
      </c>
      <c r="B24" s="214" t="s">
        <v>31</v>
      </c>
      <c r="C24" s="161">
        <f>SUM(C25:C34)</f>
        <v>232</v>
      </c>
      <c r="D24" s="215">
        <f aca="true" t="shared" si="7" ref="D24:H34">I24+P24+W24+AD24+AK24+AR24</f>
        <v>108</v>
      </c>
      <c r="E24" s="216">
        <f t="shared" si="7"/>
        <v>124</v>
      </c>
      <c r="F24" s="216">
        <f t="shared" si="7"/>
        <v>0</v>
      </c>
      <c r="G24" s="216">
        <f t="shared" si="7"/>
        <v>0</v>
      </c>
      <c r="H24" s="217">
        <f t="shared" si="7"/>
        <v>0</v>
      </c>
      <c r="I24" s="165">
        <f>SUM(I25:I34)</f>
        <v>60</v>
      </c>
      <c r="J24" s="165">
        <f>SUM(J25:J34)</f>
        <v>60</v>
      </c>
      <c r="K24" s="165">
        <f>SUM(K25:K34)</f>
        <v>0</v>
      </c>
      <c r="L24" s="165">
        <f>SUM(L25:L34)</f>
        <v>0</v>
      </c>
      <c r="M24" s="165">
        <f>SUM(M25:M34)</f>
        <v>0</v>
      </c>
      <c r="N24" s="159">
        <f>COUNTIF(N25:N34,"E")</f>
        <v>0</v>
      </c>
      <c r="O24" s="159">
        <f aca="true" t="shared" si="8" ref="O24:T24">SUM(O25:O34)</f>
        <v>14</v>
      </c>
      <c r="P24" s="159">
        <f t="shared" si="8"/>
        <v>24</v>
      </c>
      <c r="Q24" s="159">
        <f t="shared" si="8"/>
        <v>40</v>
      </c>
      <c r="R24" s="159">
        <f t="shared" si="8"/>
        <v>0</v>
      </c>
      <c r="S24" s="159">
        <f t="shared" si="8"/>
        <v>0</v>
      </c>
      <c r="T24" s="159">
        <f t="shared" si="8"/>
        <v>0</v>
      </c>
      <c r="U24" s="159">
        <f>COUNTIF(U25:U34,"E")</f>
        <v>0</v>
      </c>
      <c r="V24" s="159">
        <f aca="true" t="shared" si="9" ref="V24:AA24">SUM(V25:V34)</f>
        <v>7</v>
      </c>
      <c r="W24" s="159">
        <f t="shared" si="9"/>
        <v>24</v>
      </c>
      <c r="X24" s="159">
        <f t="shared" si="9"/>
        <v>24</v>
      </c>
      <c r="Y24" s="159">
        <f t="shared" si="9"/>
        <v>0</v>
      </c>
      <c r="Z24" s="159">
        <f t="shared" si="9"/>
        <v>0</v>
      </c>
      <c r="AA24" s="159">
        <f t="shared" si="9"/>
        <v>0</v>
      </c>
      <c r="AB24" s="159">
        <f>COUNTIF(AB25:AB34,"E")</f>
        <v>0</v>
      </c>
      <c r="AC24" s="159">
        <f aca="true" t="shared" si="10" ref="AC24:AH24">SUM(AC25:AC34)</f>
        <v>4</v>
      </c>
      <c r="AD24" s="159">
        <f t="shared" si="10"/>
        <v>0</v>
      </c>
      <c r="AE24" s="159">
        <f t="shared" si="10"/>
        <v>0</v>
      </c>
      <c r="AF24" s="159">
        <f t="shared" si="10"/>
        <v>0</v>
      </c>
      <c r="AG24" s="159">
        <f t="shared" si="10"/>
        <v>0</v>
      </c>
      <c r="AH24" s="159">
        <f t="shared" si="10"/>
        <v>0</v>
      </c>
      <c r="AI24" s="159">
        <f>COUNTIF(AI25:AI34,"E")</f>
        <v>0</v>
      </c>
      <c r="AJ24" s="159">
        <f aca="true" t="shared" si="11" ref="AJ24:AO24">SUM(AJ25:AJ34)</f>
        <v>0</v>
      </c>
      <c r="AK24" s="159">
        <f t="shared" si="11"/>
        <v>0</v>
      </c>
      <c r="AL24" s="159">
        <f t="shared" si="11"/>
        <v>0</v>
      </c>
      <c r="AM24" s="159">
        <f t="shared" si="11"/>
        <v>0</v>
      </c>
      <c r="AN24" s="159">
        <f t="shared" si="11"/>
        <v>0</v>
      </c>
      <c r="AO24" s="159">
        <f t="shared" si="11"/>
        <v>0</v>
      </c>
      <c r="AP24" s="159">
        <f>COUNTIF(AP25:AP34,"E")</f>
        <v>0</v>
      </c>
      <c r="AQ24" s="159">
        <f aca="true" t="shared" si="12" ref="AQ24:AV24">SUM(AQ25:AQ34)</f>
        <v>0</v>
      </c>
      <c r="AR24" s="159">
        <f t="shared" si="12"/>
        <v>0</v>
      </c>
      <c r="AS24" s="159">
        <f t="shared" si="12"/>
        <v>0</v>
      </c>
      <c r="AT24" s="159">
        <f t="shared" si="12"/>
        <v>0</v>
      </c>
      <c r="AU24" s="159">
        <f t="shared" si="12"/>
        <v>0</v>
      </c>
      <c r="AV24" s="159">
        <f t="shared" si="12"/>
        <v>0</v>
      </c>
      <c r="AW24" s="159">
        <f>COUNTIF(AW25:AW34,"E")</f>
        <v>0</v>
      </c>
      <c r="AX24" s="159">
        <f>SUM(AX25:AX34)</f>
        <v>0</v>
      </c>
    </row>
    <row r="25" spans="1:50" s="9" customFormat="1" ht="23.25">
      <c r="A25" s="218">
        <v>1</v>
      </c>
      <c r="B25" s="219" t="s">
        <v>73</v>
      </c>
      <c r="C25" s="259">
        <f>SUM(D25:H25)</f>
        <v>24</v>
      </c>
      <c r="D25" s="176">
        <f t="shared" si="7"/>
        <v>12</v>
      </c>
      <c r="E25" s="150">
        <f t="shared" si="7"/>
        <v>12</v>
      </c>
      <c r="F25" s="150">
        <f t="shared" si="7"/>
        <v>0</v>
      </c>
      <c r="G25" s="150">
        <f t="shared" si="7"/>
        <v>0</v>
      </c>
      <c r="H25" s="177">
        <f t="shared" si="7"/>
        <v>0</v>
      </c>
      <c r="I25" s="73">
        <v>12</v>
      </c>
      <c r="J25" s="74">
        <v>12</v>
      </c>
      <c r="K25" s="74"/>
      <c r="L25" s="74"/>
      <c r="M25" s="74"/>
      <c r="N25" s="220" t="s">
        <v>25</v>
      </c>
      <c r="O25" s="221">
        <v>2</v>
      </c>
      <c r="P25" s="75"/>
      <c r="Q25" s="76"/>
      <c r="R25" s="76"/>
      <c r="S25" s="76"/>
      <c r="T25" s="76"/>
      <c r="U25" s="77"/>
      <c r="V25" s="78"/>
      <c r="W25" s="75"/>
      <c r="X25" s="76"/>
      <c r="Y25" s="76"/>
      <c r="Z25" s="76"/>
      <c r="AA25" s="76"/>
      <c r="AB25" s="77"/>
      <c r="AC25" s="104"/>
      <c r="AD25" s="75"/>
      <c r="AE25" s="76"/>
      <c r="AF25" s="76"/>
      <c r="AG25" s="76"/>
      <c r="AH25" s="76"/>
      <c r="AI25" s="77"/>
      <c r="AJ25" s="78"/>
      <c r="AK25" s="75"/>
      <c r="AL25" s="76"/>
      <c r="AM25" s="76"/>
      <c r="AN25" s="76"/>
      <c r="AO25" s="76"/>
      <c r="AP25" s="77"/>
      <c r="AQ25" s="78"/>
      <c r="AR25" s="75"/>
      <c r="AS25" s="76"/>
      <c r="AT25" s="76"/>
      <c r="AU25" s="76"/>
      <c r="AV25" s="76"/>
      <c r="AW25" s="77"/>
      <c r="AX25" s="62"/>
    </row>
    <row r="26" spans="1:50" s="9" customFormat="1" ht="23.25">
      <c r="A26" s="222">
        <v>2</v>
      </c>
      <c r="B26" s="175" t="s">
        <v>74</v>
      </c>
      <c r="C26" s="253">
        <f aca="true" t="shared" si="13" ref="C26:C34">SUM(D26:H26)</f>
        <v>24</v>
      </c>
      <c r="D26" s="176">
        <f t="shared" si="7"/>
        <v>12</v>
      </c>
      <c r="E26" s="150">
        <f t="shared" si="7"/>
        <v>12</v>
      </c>
      <c r="F26" s="150">
        <f t="shared" si="7"/>
        <v>0</v>
      </c>
      <c r="G26" s="150">
        <f t="shared" si="7"/>
        <v>0</v>
      </c>
      <c r="H26" s="177">
        <f t="shared" si="7"/>
        <v>0</v>
      </c>
      <c r="I26" s="55">
        <v>12</v>
      </c>
      <c r="J26" s="56">
        <v>12</v>
      </c>
      <c r="K26" s="56"/>
      <c r="L26" s="56"/>
      <c r="M26" s="56"/>
      <c r="N26" s="79" t="s">
        <v>25</v>
      </c>
      <c r="O26" s="80">
        <v>3</v>
      </c>
      <c r="P26" s="81"/>
      <c r="Q26" s="56"/>
      <c r="R26" s="56"/>
      <c r="S26" s="56"/>
      <c r="T26" s="56"/>
      <c r="U26" s="82"/>
      <c r="V26" s="83"/>
      <c r="W26" s="81"/>
      <c r="X26" s="56"/>
      <c r="Y26" s="56"/>
      <c r="Z26" s="56"/>
      <c r="AA26" s="56"/>
      <c r="AB26" s="82"/>
      <c r="AC26" s="83"/>
      <c r="AD26" s="81"/>
      <c r="AE26" s="56"/>
      <c r="AF26" s="56"/>
      <c r="AG26" s="56"/>
      <c r="AH26" s="56"/>
      <c r="AI26" s="82"/>
      <c r="AJ26" s="83"/>
      <c r="AK26" s="81"/>
      <c r="AL26" s="56"/>
      <c r="AM26" s="56"/>
      <c r="AN26" s="56"/>
      <c r="AO26" s="56"/>
      <c r="AP26" s="82"/>
      <c r="AQ26" s="83"/>
      <c r="AR26" s="81"/>
      <c r="AS26" s="56"/>
      <c r="AT26" s="56"/>
      <c r="AU26" s="56"/>
      <c r="AV26" s="56"/>
      <c r="AW26" s="82"/>
      <c r="AX26" s="178"/>
    </row>
    <row r="27" spans="1:50" s="9" customFormat="1" ht="23.25">
      <c r="A27" s="222">
        <v>3</v>
      </c>
      <c r="B27" s="223" t="s">
        <v>75</v>
      </c>
      <c r="C27" s="253">
        <f t="shared" si="13"/>
        <v>24</v>
      </c>
      <c r="D27" s="176">
        <f t="shared" si="7"/>
        <v>12</v>
      </c>
      <c r="E27" s="150">
        <f t="shared" si="7"/>
        <v>12</v>
      </c>
      <c r="F27" s="150">
        <f t="shared" si="7"/>
        <v>0</v>
      </c>
      <c r="G27" s="150">
        <f t="shared" si="7"/>
        <v>0</v>
      </c>
      <c r="H27" s="177">
        <f t="shared" si="7"/>
        <v>0</v>
      </c>
      <c r="I27" s="55"/>
      <c r="J27" s="56"/>
      <c r="K27" s="56"/>
      <c r="L27" s="56"/>
      <c r="M27" s="56"/>
      <c r="N27" s="79"/>
      <c r="O27" s="80"/>
      <c r="P27" s="84"/>
      <c r="Q27" s="59"/>
      <c r="R27" s="59"/>
      <c r="S27" s="59"/>
      <c r="T27" s="59"/>
      <c r="U27" s="85"/>
      <c r="V27" s="61"/>
      <c r="W27" s="84">
        <v>12</v>
      </c>
      <c r="X27" s="59">
        <v>12</v>
      </c>
      <c r="Y27" s="59"/>
      <c r="Z27" s="59"/>
      <c r="AA27" s="59"/>
      <c r="AB27" s="85" t="s">
        <v>25</v>
      </c>
      <c r="AC27" s="83">
        <v>2</v>
      </c>
      <c r="AD27" s="84"/>
      <c r="AE27" s="59"/>
      <c r="AF27" s="59"/>
      <c r="AG27" s="59"/>
      <c r="AH27" s="59"/>
      <c r="AI27" s="85"/>
      <c r="AJ27" s="61"/>
      <c r="AK27" s="84"/>
      <c r="AL27" s="59"/>
      <c r="AM27" s="59"/>
      <c r="AN27" s="59"/>
      <c r="AO27" s="59"/>
      <c r="AP27" s="85"/>
      <c r="AQ27" s="61"/>
      <c r="AR27" s="84"/>
      <c r="AS27" s="59"/>
      <c r="AT27" s="59"/>
      <c r="AU27" s="59"/>
      <c r="AV27" s="59"/>
      <c r="AW27" s="85"/>
      <c r="AX27" s="53"/>
    </row>
    <row r="28" spans="1:50" s="9" customFormat="1" ht="23.25">
      <c r="A28" s="222">
        <v>4</v>
      </c>
      <c r="B28" s="223" t="s">
        <v>76</v>
      </c>
      <c r="C28" s="253">
        <f t="shared" si="13"/>
        <v>24</v>
      </c>
      <c r="D28" s="176">
        <f t="shared" si="7"/>
        <v>12</v>
      </c>
      <c r="E28" s="150">
        <f t="shared" si="7"/>
        <v>12</v>
      </c>
      <c r="F28" s="150">
        <f t="shared" si="7"/>
        <v>0</v>
      </c>
      <c r="G28" s="150">
        <f t="shared" si="7"/>
        <v>0</v>
      </c>
      <c r="H28" s="177">
        <f t="shared" si="7"/>
        <v>0</v>
      </c>
      <c r="I28" s="55">
        <v>12</v>
      </c>
      <c r="J28" s="74">
        <v>12</v>
      </c>
      <c r="K28" s="56"/>
      <c r="L28" s="56"/>
      <c r="M28" s="56"/>
      <c r="N28" s="79" t="s">
        <v>25</v>
      </c>
      <c r="O28" s="80">
        <v>4</v>
      </c>
      <c r="P28" s="81"/>
      <c r="Q28" s="56"/>
      <c r="R28" s="56"/>
      <c r="S28" s="59"/>
      <c r="T28" s="59"/>
      <c r="U28" s="85"/>
      <c r="V28" s="83"/>
      <c r="W28" s="84"/>
      <c r="X28" s="59"/>
      <c r="Y28" s="59"/>
      <c r="Z28" s="59"/>
      <c r="AA28" s="59"/>
      <c r="AB28" s="85"/>
      <c r="AC28" s="102"/>
      <c r="AD28" s="84"/>
      <c r="AE28" s="59"/>
      <c r="AF28" s="59"/>
      <c r="AG28" s="59"/>
      <c r="AH28" s="59"/>
      <c r="AI28" s="85"/>
      <c r="AJ28" s="61"/>
      <c r="AK28" s="84"/>
      <c r="AL28" s="59"/>
      <c r="AM28" s="59"/>
      <c r="AN28" s="59"/>
      <c r="AO28" s="59"/>
      <c r="AP28" s="85"/>
      <c r="AQ28" s="61"/>
      <c r="AR28" s="84"/>
      <c r="AS28" s="59"/>
      <c r="AT28" s="59"/>
      <c r="AU28" s="59"/>
      <c r="AV28" s="59"/>
      <c r="AW28" s="85"/>
      <c r="AX28" s="53"/>
    </row>
    <row r="29" spans="1:50" s="9" customFormat="1" ht="23.25">
      <c r="A29" s="222">
        <v>5</v>
      </c>
      <c r="B29" s="175" t="s">
        <v>167</v>
      </c>
      <c r="C29" s="253">
        <f t="shared" si="13"/>
        <v>24</v>
      </c>
      <c r="D29" s="176">
        <f t="shared" si="7"/>
        <v>12</v>
      </c>
      <c r="E29" s="150">
        <f t="shared" si="7"/>
        <v>12</v>
      </c>
      <c r="F29" s="150">
        <f t="shared" si="7"/>
        <v>0</v>
      </c>
      <c r="G29" s="150">
        <f t="shared" si="7"/>
        <v>0</v>
      </c>
      <c r="H29" s="177">
        <f t="shared" si="7"/>
        <v>0</v>
      </c>
      <c r="I29" s="55">
        <v>12</v>
      </c>
      <c r="J29" s="56">
        <v>12</v>
      </c>
      <c r="K29" s="56"/>
      <c r="L29" s="56"/>
      <c r="M29" s="56"/>
      <c r="N29" s="79" t="s">
        <v>25</v>
      </c>
      <c r="O29" s="80">
        <v>2</v>
      </c>
      <c r="P29" s="86"/>
      <c r="Q29" s="87"/>
      <c r="R29" s="87"/>
      <c r="S29" s="87"/>
      <c r="T29" s="87"/>
      <c r="U29" s="88"/>
      <c r="V29" s="61"/>
      <c r="W29" s="86"/>
      <c r="X29" s="87"/>
      <c r="Y29" s="87"/>
      <c r="Z29" s="87"/>
      <c r="AA29" s="87"/>
      <c r="AB29" s="88"/>
      <c r="AC29" s="61"/>
      <c r="AD29" s="86"/>
      <c r="AE29" s="87"/>
      <c r="AF29" s="87"/>
      <c r="AG29" s="87"/>
      <c r="AH29" s="87"/>
      <c r="AI29" s="88"/>
      <c r="AJ29" s="61"/>
      <c r="AK29" s="86"/>
      <c r="AL29" s="87"/>
      <c r="AM29" s="87"/>
      <c r="AN29" s="87"/>
      <c r="AO29" s="87"/>
      <c r="AP29" s="88"/>
      <c r="AQ29" s="61"/>
      <c r="AR29" s="86"/>
      <c r="AS29" s="87"/>
      <c r="AT29" s="87"/>
      <c r="AU29" s="87"/>
      <c r="AV29" s="87"/>
      <c r="AW29" s="88"/>
      <c r="AX29" s="53"/>
    </row>
    <row r="30" spans="1:50" s="9" customFormat="1" ht="23.25">
      <c r="A30" s="222">
        <v>6</v>
      </c>
      <c r="B30" s="175" t="s">
        <v>53</v>
      </c>
      <c r="C30" s="253">
        <f t="shared" si="13"/>
        <v>24</v>
      </c>
      <c r="D30" s="176">
        <f t="shared" si="7"/>
        <v>12</v>
      </c>
      <c r="E30" s="150">
        <f t="shared" si="7"/>
        <v>12</v>
      </c>
      <c r="F30" s="150">
        <f t="shared" si="7"/>
        <v>0</v>
      </c>
      <c r="G30" s="150">
        <f t="shared" si="7"/>
        <v>0</v>
      </c>
      <c r="H30" s="177">
        <f t="shared" si="7"/>
        <v>0</v>
      </c>
      <c r="I30" s="55">
        <v>12</v>
      </c>
      <c r="J30" s="56">
        <v>12</v>
      </c>
      <c r="K30" s="56"/>
      <c r="L30" s="56"/>
      <c r="M30" s="56"/>
      <c r="N30" s="79" t="s">
        <v>25</v>
      </c>
      <c r="O30" s="80">
        <v>3</v>
      </c>
      <c r="P30" s="86"/>
      <c r="Q30" s="87"/>
      <c r="R30" s="87"/>
      <c r="S30" s="87"/>
      <c r="T30" s="87"/>
      <c r="U30" s="88"/>
      <c r="V30" s="61"/>
      <c r="W30" s="86"/>
      <c r="X30" s="87"/>
      <c r="Y30" s="87"/>
      <c r="Z30" s="87"/>
      <c r="AA30" s="87"/>
      <c r="AB30" s="88"/>
      <c r="AC30" s="61"/>
      <c r="AD30" s="86"/>
      <c r="AE30" s="87"/>
      <c r="AF30" s="87"/>
      <c r="AG30" s="87"/>
      <c r="AH30" s="87"/>
      <c r="AI30" s="88"/>
      <c r="AJ30" s="61"/>
      <c r="AK30" s="86"/>
      <c r="AL30" s="87"/>
      <c r="AM30" s="87"/>
      <c r="AN30" s="87"/>
      <c r="AO30" s="87"/>
      <c r="AP30" s="88"/>
      <c r="AQ30" s="61"/>
      <c r="AR30" s="86"/>
      <c r="AS30" s="87"/>
      <c r="AT30" s="87"/>
      <c r="AU30" s="87"/>
      <c r="AV30" s="87"/>
      <c r="AW30" s="88"/>
      <c r="AX30" s="53"/>
    </row>
    <row r="31" spans="1:50" s="9" customFormat="1" ht="23.25">
      <c r="A31" s="222">
        <v>7</v>
      </c>
      <c r="B31" s="224" t="s">
        <v>55</v>
      </c>
      <c r="C31" s="253">
        <f t="shared" si="13"/>
        <v>24</v>
      </c>
      <c r="D31" s="176">
        <f t="shared" si="7"/>
        <v>12</v>
      </c>
      <c r="E31" s="150">
        <f t="shared" si="7"/>
        <v>12</v>
      </c>
      <c r="F31" s="150">
        <f t="shared" si="7"/>
        <v>0</v>
      </c>
      <c r="G31" s="150">
        <f t="shared" si="7"/>
        <v>0</v>
      </c>
      <c r="H31" s="177">
        <f t="shared" si="7"/>
        <v>0</v>
      </c>
      <c r="I31" s="64"/>
      <c r="J31" s="89"/>
      <c r="K31" s="89"/>
      <c r="L31" s="56"/>
      <c r="M31" s="56"/>
      <c r="N31" s="79"/>
      <c r="O31" s="80"/>
      <c r="P31" s="86">
        <v>12</v>
      </c>
      <c r="Q31" s="87">
        <v>12</v>
      </c>
      <c r="R31" s="87"/>
      <c r="S31" s="87"/>
      <c r="T31" s="87"/>
      <c r="U31" s="88" t="s">
        <v>25</v>
      </c>
      <c r="V31" s="61">
        <v>3</v>
      </c>
      <c r="W31" s="86"/>
      <c r="X31" s="87"/>
      <c r="Y31" s="87"/>
      <c r="Z31" s="87"/>
      <c r="AA31" s="87"/>
      <c r="AB31" s="88"/>
      <c r="AC31" s="61"/>
      <c r="AD31" s="86"/>
      <c r="AE31" s="87"/>
      <c r="AF31" s="87"/>
      <c r="AG31" s="87"/>
      <c r="AH31" s="87"/>
      <c r="AI31" s="88"/>
      <c r="AJ31" s="61"/>
      <c r="AK31" s="86"/>
      <c r="AL31" s="87"/>
      <c r="AM31" s="87"/>
      <c r="AN31" s="87"/>
      <c r="AO31" s="87"/>
      <c r="AP31" s="88"/>
      <c r="AQ31" s="61"/>
      <c r="AR31" s="86"/>
      <c r="AS31" s="87"/>
      <c r="AT31" s="87"/>
      <c r="AU31" s="87"/>
      <c r="AV31" s="87"/>
      <c r="AW31" s="88"/>
      <c r="AX31" s="53"/>
    </row>
    <row r="32" spans="1:50" s="9" customFormat="1" ht="23.25">
      <c r="A32" s="222">
        <v>8</v>
      </c>
      <c r="B32" s="175" t="s">
        <v>54</v>
      </c>
      <c r="C32" s="253">
        <f t="shared" si="13"/>
        <v>16</v>
      </c>
      <c r="D32" s="176">
        <f t="shared" si="7"/>
        <v>0</v>
      </c>
      <c r="E32" s="150">
        <f t="shared" si="7"/>
        <v>16</v>
      </c>
      <c r="F32" s="150">
        <f t="shared" si="7"/>
        <v>0</v>
      </c>
      <c r="G32" s="150">
        <f t="shared" si="7"/>
        <v>0</v>
      </c>
      <c r="H32" s="177">
        <f t="shared" si="7"/>
        <v>0</v>
      </c>
      <c r="I32" s="55"/>
      <c r="J32" s="56"/>
      <c r="K32" s="56"/>
      <c r="L32" s="89"/>
      <c r="M32" s="89"/>
      <c r="N32" s="90"/>
      <c r="O32" s="225"/>
      <c r="P32" s="84"/>
      <c r="Q32" s="59">
        <v>16</v>
      </c>
      <c r="R32" s="59"/>
      <c r="S32" s="59"/>
      <c r="T32" s="59"/>
      <c r="U32" s="92" t="s">
        <v>25</v>
      </c>
      <c r="V32" s="93">
        <v>2</v>
      </c>
      <c r="W32" s="84"/>
      <c r="X32" s="59"/>
      <c r="Y32" s="59"/>
      <c r="Z32" s="59"/>
      <c r="AA32" s="59"/>
      <c r="AB32" s="92"/>
      <c r="AC32" s="93"/>
      <c r="AD32" s="84"/>
      <c r="AE32" s="59"/>
      <c r="AF32" s="59"/>
      <c r="AG32" s="59"/>
      <c r="AH32" s="59"/>
      <c r="AI32" s="92"/>
      <c r="AJ32" s="93"/>
      <c r="AK32" s="84"/>
      <c r="AL32" s="59"/>
      <c r="AM32" s="59"/>
      <c r="AN32" s="59"/>
      <c r="AO32" s="59"/>
      <c r="AP32" s="92"/>
      <c r="AQ32" s="93"/>
      <c r="AR32" s="84"/>
      <c r="AS32" s="59"/>
      <c r="AT32" s="59"/>
      <c r="AU32" s="59"/>
      <c r="AV32" s="59"/>
      <c r="AW32" s="92"/>
      <c r="AX32" s="226"/>
    </row>
    <row r="33" spans="1:50" s="9" customFormat="1" ht="23.25">
      <c r="A33" s="222">
        <v>9</v>
      </c>
      <c r="B33" s="175" t="s">
        <v>56</v>
      </c>
      <c r="C33" s="253">
        <f t="shared" si="13"/>
        <v>24</v>
      </c>
      <c r="D33" s="176">
        <f t="shared" si="7"/>
        <v>12</v>
      </c>
      <c r="E33" s="150">
        <f t="shared" si="7"/>
        <v>12</v>
      </c>
      <c r="F33" s="150">
        <f t="shared" si="7"/>
        <v>0</v>
      </c>
      <c r="G33" s="150">
        <f t="shared" si="7"/>
        <v>0</v>
      </c>
      <c r="H33" s="177">
        <f t="shared" si="7"/>
        <v>0</v>
      </c>
      <c r="I33" s="55"/>
      <c r="J33" s="56"/>
      <c r="K33" s="94"/>
      <c r="L33" s="89"/>
      <c r="M33" s="89"/>
      <c r="N33" s="90"/>
      <c r="O33" s="91"/>
      <c r="P33" s="84">
        <v>12</v>
      </c>
      <c r="Q33" s="59">
        <v>12</v>
      </c>
      <c r="R33" s="59"/>
      <c r="S33" s="59"/>
      <c r="T33" s="59"/>
      <c r="U33" s="92" t="s">
        <v>25</v>
      </c>
      <c r="V33" s="93">
        <v>2</v>
      </c>
      <c r="W33" s="84"/>
      <c r="X33" s="59"/>
      <c r="Y33" s="59"/>
      <c r="Z33" s="59"/>
      <c r="AA33" s="59"/>
      <c r="AB33" s="92"/>
      <c r="AC33" s="93"/>
      <c r="AD33" s="84"/>
      <c r="AE33" s="59"/>
      <c r="AF33" s="59"/>
      <c r="AG33" s="59"/>
      <c r="AH33" s="59"/>
      <c r="AI33" s="92"/>
      <c r="AJ33" s="93"/>
      <c r="AK33" s="84"/>
      <c r="AL33" s="59"/>
      <c r="AM33" s="59"/>
      <c r="AN33" s="59"/>
      <c r="AO33" s="59"/>
      <c r="AP33" s="92"/>
      <c r="AQ33" s="93"/>
      <c r="AR33" s="84"/>
      <c r="AS33" s="59"/>
      <c r="AT33" s="59"/>
      <c r="AU33" s="59"/>
      <c r="AV33" s="59"/>
      <c r="AW33" s="92"/>
      <c r="AX33" s="226"/>
    </row>
    <row r="34" spans="1:50" s="9" customFormat="1" ht="24" thickBot="1">
      <c r="A34" s="227">
        <v>10</v>
      </c>
      <c r="B34" s="180" t="s">
        <v>64</v>
      </c>
      <c r="C34" s="429">
        <f t="shared" si="13"/>
        <v>24</v>
      </c>
      <c r="D34" s="182">
        <f t="shared" si="7"/>
        <v>12</v>
      </c>
      <c r="E34" s="156">
        <f t="shared" si="7"/>
        <v>12</v>
      </c>
      <c r="F34" s="156">
        <f t="shared" si="7"/>
        <v>0</v>
      </c>
      <c r="G34" s="156">
        <f t="shared" si="7"/>
        <v>0</v>
      </c>
      <c r="H34" s="183">
        <f t="shared" si="7"/>
        <v>0</v>
      </c>
      <c r="I34" s="228"/>
      <c r="J34" s="229"/>
      <c r="K34" s="185"/>
      <c r="L34" s="185"/>
      <c r="M34" s="185"/>
      <c r="N34" s="230"/>
      <c r="O34" s="231"/>
      <c r="P34" s="232"/>
      <c r="Q34" s="189"/>
      <c r="R34" s="189"/>
      <c r="S34" s="189"/>
      <c r="T34" s="189"/>
      <c r="U34" s="233"/>
      <c r="V34" s="234"/>
      <c r="W34" s="232">
        <v>12</v>
      </c>
      <c r="X34" s="189">
        <v>12</v>
      </c>
      <c r="Y34" s="189"/>
      <c r="Z34" s="189"/>
      <c r="AA34" s="189"/>
      <c r="AB34" s="233" t="s">
        <v>25</v>
      </c>
      <c r="AC34" s="234">
        <v>2</v>
      </c>
      <c r="AD34" s="232"/>
      <c r="AE34" s="189"/>
      <c r="AF34" s="189"/>
      <c r="AG34" s="189"/>
      <c r="AH34" s="189"/>
      <c r="AI34" s="233"/>
      <c r="AJ34" s="234"/>
      <c r="AK34" s="232"/>
      <c r="AL34" s="189"/>
      <c r="AM34" s="189"/>
      <c r="AN34" s="189"/>
      <c r="AO34" s="189"/>
      <c r="AP34" s="233"/>
      <c r="AQ34" s="234"/>
      <c r="AR34" s="232"/>
      <c r="AS34" s="189"/>
      <c r="AT34" s="189"/>
      <c r="AU34" s="189"/>
      <c r="AV34" s="189"/>
      <c r="AW34" s="233"/>
      <c r="AX34" s="191"/>
    </row>
    <row r="35" s="9" customFormat="1" ht="19.5" thickBot="1"/>
    <row r="36" spans="1:50" s="9" customFormat="1" ht="23.25" thickBot="1">
      <c r="A36" s="159" t="s">
        <v>32</v>
      </c>
      <c r="B36" s="235" t="s">
        <v>33</v>
      </c>
      <c r="C36" s="161">
        <f>SUM(C37:C47)</f>
        <v>316</v>
      </c>
      <c r="D36" s="162">
        <f aca="true" t="shared" si="14" ref="D36:H47">I36+P36+W36+AD36+AK36+AR36</f>
        <v>132</v>
      </c>
      <c r="E36" s="163">
        <f t="shared" si="14"/>
        <v>140</v>
      </c>
      <c r="F36" s="163">
        <f t="shared" si="14"/>
        <v>44</v>
      </c>
      <c r="G36" s="163">
        <f t="shared" si="14"/>
        <v>0</v>
      </c>
      <c r="H36" s="164">
        <f t="shared" si="14"/>
        <v>0</v>
      </c>
      <c r="I36" s="165">
        <f>SUM(I37:I47)</f>
        <v>44</v>
      </c>
      <c r="J36" s="165">
        <f>SUM(J37:J47)</f>
        <v>44</v>
      </c>
      <c r="K36" s="165">
        <f>SUM(K37:K47)</f>
        <v>0</v>
      </c>
      <c r="L36" s="165">
        <f>SUM(L37:L47)</f>
        <v>0</v>
      </c>
      <c r="M36" s="165">
        <f>SUM(M37:M47)</f>
        <v>0</v>
      </c>
      <c r="N36" s="165">
        <f>COUNTIF(N37:N47,"E")</f>
        <v>2</v>
      </c>
      <c r="O36" s="236">
        <f aca="true" t="shared" si="15" ref="O36:T36">SUM(O37:O47)</f>
        <v>12</v>
      </c>
      <c r="P36" s="165">
        <f t="shared" si="15"/>
        <v>76</v>
      </c>
      <c r="Q36" s="165">
        <f t="shared" si="15"/>
        <v>84</v>
      </c>
      <c r="R36" s="165">
        <f t="shared" si="15"/>
        <v>0</v>
      </c>
      <c r="S36" s="165">
        <f t="shared" si="15"/>
        <v>0</v>
      </c>
      <c r="T36" s="165">
        <f t="shared" si="15"/>
        <v>0</v>
      </c>
      <c r="U36" s="165">
        <f>COUNTIF(U37:U47,"E")</f>
        <v>3</v>
      </c>
      <c r="V36" s="236">
        <f aca="true" t="shared" si="16" ref="V36:AA36">SUM(V37:V47)</f>
        <v>18</v>
      </c>
      <c r="W36" s="165">
        <f t="shared" si="16"/>
        <v>12</v>
      </c>
      <c r="X36" s="165">
        <f t="shared" si="16"/>
        <v>12</v>
      </c>
      <c r="Y36" s="165">
        <f t="shared" si="16"/>
        <v>0</v>
      </c>
      <c r="Z36" s="165">
        <f t="shared" si="16"/>
        <v>0</v>
      </c>
      <c r="AA36" s="165">
        <f t="shared" si="16"/>
        <v>0</v>
      </c>
      <c r="AB36" s="165">
        <f>COUNTIF(AB37:AB47,"E")</f>
        <v>0</v>
      </c>
      <c r="AC36" s="236">
        <f aca="true" t="shared" si="17" ref="AC36:AH36">SUM(AC37:AC47)</f>
        <v>2</v>
      </c>
      <c r="AD36" s="165">
        <f t="shared" si="17"/>
        <v>0</v>
      </c>
      <c r="AE36" s="165">
        <f t="shared" si="17"/>
        <v>0</v>
      </c>
      <c r="AF36" s="165">
        <f t="shared" si="17"/>
        <v>12</v>
      </c>
      <c r="AG36" s="165">
        <f t="shared" si="17"/>
        <v>0</v>
      </c>
      <c r="AH36" s="165">
        <f t="shared" si="17"/>
        <v>0</v>
      </c>
      <c r="AI36" s="165">
        <f>COUNTIF(AI37:AI47,"E")</f>
        <v>0</v>
      </c>
      <c r="AJ36" s="236">
        <f aca="true" t="shared" si="18" ref="AJ36:AO36">SUM(AJ37:AJ47)</f>
        <v>1</v>
      </c>
      <c r="AK36" s="165">
        <f t="shared" si="18"/>
        <v>0</v>
      </c>
      <c r="AL36" s="165">
        <f t="shared" si="18"/>
        <v>0</v>
      </c>
      <c r="AM36" s="165">
        <f t="shared" si="18"/>
        <v>16</v>
      </c>
      <c r="AN36" s="165">
        <f t="shared" si="18"/>
        <v>0</v>
      </c>
      <c r="AO36" s="165">
        <f t="shared" si="18"/>
        <v>0</v>
      </c>
      <c r="AP36" s="165">
        <f>COUNTIF(AP37:AP47,"E")</f>
        <v>0</v>
      </c>
      <c r="AQ36" s="236">
        <f aca="true" t="shared" si="19" ref="AQ36:AV36">SUM(AQ37:AQ47)</f>
        <v>2</v>
      </c>
      <c r="AR36" s="165">
        <f t="shared" si="19"/>
        <v>0</v>
      </c>
      <c r="AS36" s="165">
        <f t="shared" si="19"/>
        <v>0</v>
      </c>
      <c r="AT36" s="165">
        <f t="shared" si="19"/>
        <v>16</v>
      </c>
      <c r="AU36" s="165">
        <f t="shared" si="19"/>
        <v>0</v>
      </c>
      <c r="AV36" s="165">
        <f t="shared" si="19"/>
        <v>0</v>
      </c>
      <c r="AW36" s="237">
        <f>COUNTIF(AW37:AW47,"E")</f>
        <v>0</v>
      </c>
      <c r="AX36" s="236">
        <f>SUM(AX37:AX47)</f>
        <v>2</v>
      </c>
    </row>
    <row r="37" spans="1:50" s="9" customFormat="1" ht="23.25">
      <c r="A37" s="238">
        <v>1</v>
      </c>
      <c r="B37" s="224" t="s">
        <v>57</v>
      </c>
      <c r="C37" s="259">
        <f>SUM(D37:H37)</f>
        <v>24</v>
      </c>
      <c r="D37" s="176">
        <f t="shared" si="14"/>
        <v>12</v>
      </c>
      <c r="E37" s="150">
        <f t="shared" si="14"/>
        <v>12</v>
      </c>
      <c r="F37" s="150">
        <f t="shared" si="14"/>
        <v>0</v>
      </c>
      <c r="G37" s="150">
        <f t="shared" si="14"/>
        <v>0</v>
      </c>
      <c r="H37" s="177">
        <f t="shared" si="14"/>
        <v>0</v>
      </c>
      <c r="I37" s="64">
        <v>12</v>
      </c>
      <c r="J37" s="94">
        <v>12</v>
      </c>
      <c r="K37" s="94"/>
      <c r="L37" s="74"/>
      <c r="M37" s="172"/>
      <c r="N37" s="172" t="s">
        <v>25</v>
      </c>
      <c r="O37" s="72">
        <v>2</v>
      </c>
      <c r="P37" s="111"/>
      <c r="Q37" s="87"/>
      <c r="R37" s="87"/>
      <c r="S37" s="87"/>
      <c r="T37" s="87"/>
      <c r="U37" s="107"/>
      <c r="V37" s="72"/>
      <c r="W37" s="111"/>
      <c r="X37" s="87"/>
      <c r="Y37" s="87"/>
      <c r="Z37" s="87"/>
      <c r="AA37" s="87"/>
      <c r="AB37" s="88"/>
      <c r="AC37" s="112"/>
      <c r="AD37" s="86"/>
      <c r="AE37" s="87"/>
      <c r="AF37" s="87"/>
      <c r="AG37" s="87"/>
      <c r="AH37" s="87"/>
      <c r="AI37" s="88"/>
      <c r="AJ37" s="112"/>
      <c r="AK37" s="86"/>
      <c r="AL37" s="87"/>
      <c r="AM37" s="87"/>
      <c r="AN37" s="87"/>
      <c r="AO37" s="87"/>
      <c r="AP37" s="88"/>
      <c r="AQ37" s="72"/>
      <c r="AR37" s="111"/>
      <c r="AS37" s="87"/>
      <c r="AT37" s="87"/>
      <c r="AU37" s="87"/>
      <c r="AV37" s="87"/>
      <c r="AW37" s="88"/>
      <c r="AX37" s="71"/>
    </row>
    <row r="38" spans="1:50" s="9" customFormat="1" ht="23.25">
      <c r="A38" s="222">
        <v>2</v>
      </c>
      <c r="B38" s="175" t="s">
        <v>124</v>
      </c>
      <c r="C38" s="253">
        <f aca="true" t="shared" si="20" ref="C38:C47">SUM(D38:H38)</f>
        <v>32</v>
      </c>
      <c r="D38" s="176">
        <f t="shared" si="14"/>
        <v>16</v>
      </c>
      <c r="E38" s="150">
        <f t="shared" si="14"/>
        <v>16</v>
      </c>
      <c r="F38" s="150">
        <f t="shared" si="14"/>
        <v>0</v>
      </c>
      <c r="G38" s="150">
        <f t="shared" si="14"/>
        <v>0</v>
      </c>
      <c r="H38" s="177">
        <f t="shared" si="14"/>
        <v>0</v>
      </c>
      <c r="I38" s="55">
        <v>16</v>
      </c>
      <c r="J38" s="56">
        <v>16</v>
      </c>
      <c r="K38" s="56"/>
      <c r="L38" s="94"/>
      <c r="M38" s="94"/>
      <c r="N38" s="100" t="s">
        <v>68</v>
      </c>
      <c r="O38" s="63">
        <v>5</v>
      </c>
      <c r="P38" s="101"/>
      <c r="Q38" s="76"/>
      <c r="R38" s="76"/>
      <c r="S38" s="76"/>
      <c r="T38" s="76"/>
      <c r="U38" s="77"/>
      <c r="V38" s="63"/>
      <c r="W38" s="101"/>
      <c r="X38" s="76"/>
      <c r="Y38" s="76"/>
      <c r="Z38" s="76"/>
      <c r="AA38" s="76"/>
      <c r="AB38" s="77"/>
      <c r="AC38" s="78"/>
      <c r="AD38" s="75"/>
      <c r="AE38" s="76"/>
      <c r="AF38" s="76"/>
      <c r="AG38" s="76"/>
      <c r="AH38" s="76"/>
      <c r="AI38" s="88"/>
      <c r="AJ38" s="78"/>
      <c r="AK38" s="75"/>
      <c r="AL38" s="76"/>
      <c r="AM38" s="76"/>
      <c r="AN38" s="76"/>
      <c r="AO38" s="76"/>
      <c r="AP38" s="88"/>
      <c r="AQ38" s="63"/>
      <c r="AR38" s="101"/>
      <c r="AS38" s="76"/>
      <c r="AT38" s="76"/>
      <c r="AU38" s="76"/>
      <c r="AV38" s="76"/>
      <c r="AW38" s="100"/>
      <c r="AX38" s="62"/>
    </row>
    <row r="39" spans="1:50" s="9" customFormat="1" ht="23.25">
      <c r="A39" s="238">
        <v>3</v>
      </c>
      <c r="B39" s="224" t="s">
        <v>58</v>
      </c>
      <c r="C39" s="253">
        <f t="shared" si="20"/>
        <v>32</v>
      </c>
      <c r="D39" s="176">
        <f t="shared" si="14"/>
        <v>16</v>
      </c>
      <c r="E39" s="150">
        <f t="shared" si="14"/>
        <v>16</v>
      </c>
      <c r="F39" s="150">
        <f t="shared" si="14"/>
        <v>0</v>
      </c>
      <c r="G39" s="150">
        <f t="shared" si="14"/>
        <v>0</v>
      </c>
      <c r="H39" s="177">
        <f t="shared" si="14"/>
        <v>0</v>
      </c>
      <c r="I39" s="64">
        <v>16</v>
      </c>
      <c r="J39" s="74">
        <v>16</v>
      </c>
      <c r="K39" s="74"/>
      <c r="L39" s="56"/>
      <c r="M39" s="56"/>
      <c r="N39" s="82" t="s">
        <v>68</v>
      </c>
      <c r="O39" s="102">
        <v>5</v>
      </c>
      <c r="P39" s="58"/>
      <c r="Q39" s="59"/>
      <c r="R39" s="59"/>
      <c r="S39" s="59"/>
      <c r="T39" s="59"/>
      <c r="U39" s="85"/>
      <c r="V39" s="54"/>
      <c r="W39" s="58"/>
      <c r="X39" s="59"/>
      <c r="Y39" s="59"/>
      <c r="Z39" s="59"/>
      <c r="AA39" s="59"/>
      <c r="AB39" s="85"/>
      <c r="AC39" s="61"/>
      <c r="AD39" s="84"/>
      <c r="AE39" s="59"/>
      <c r="AF39" s="59"/>
      <c r="AG39" s="59"/>
      <c r="AH39" s="59"/>
      <c r="AI39" s="85"/>
      <c r="AJ39" s="61"/>
      <c r="AK39" s="84"/>
      <c r="AL39" s="59"/>
      <c r="AM39" s="59"/>
      <c r="AN39" s="59"/>
      <c r="AO39" s="59"/>
      <c r="AP39" s="85"/>
      <c r="AQ39" s="54"/>
      <c r="AR39" s="58"/>
      <c r="AS39" s="59"/>
      <c r="AT39" s="59"/>
      <c r="AU39" s="59"/>
      <c r="AV39" s="59"/>
      <c r="AW39" s="79"/>
      <c r="AX39" s="53"/>
    </row>
    <row r="40" spans="1:74" s="106" customFormat="1" ht="23.25">
      <c r="A40" s="222">
        <v>4</v>
      </c>
      <c r="B40" s="175" t="s">
        <v>59</v>
      </c>
      <c r="C40" s="253">
        <f t="shared" si="20"/>
        <v>28</v>
      </c>
      <c r="D40" s="176">
        <f t="shared" si="14"/>
        <v>12</v>
      </c>
      <c r="E40" s="150">
        <f t="shared" si="14"/>
        <v>16</v>
      </c>
      <c r="F40" s="150">
        <f t="shared" si="14"/>
        <v>0</v>
      </c>
      <c r="G40" s="150">
        <f t="shared" si="14"/>
        <v>0</v>
      </c>
      <c r="H40" s="177">
        <f t="shared" si="14"/>
        <v>0</v>
      </c>
      <c r="I40" s="55"/>
      <c r="J40" s="56"/>
      <c r="K40" s="56"/>
      <c r="L40" s="56"/>
      <c r="M40" s="56"/>
      <c r="N40" s="82"/>
      <c r="O40" s="102"/>
      <c r="P40" s="55">
        <v>12</v>
      </c>
      <c r="Q40" s="56">
        <v>16</v>
      </c>
      <c r="R40" s="56"/>
      <c r="S40" s="94"/>
      <c r="T40" s="94"/>
      <c r="U40" s="100" t="s">
        <v>68</v>
      </c>
      <c r="V40" s="103">
        <v>4</v>
      </c>
      <c r="W40" s="64"/>
      <c r="X40" s="94"/>
      <c r="Y40" s="94"/>
      <c r="Z40" s="94"/>
      <c r="AA40" s="94"/>
      <c r="AB40" s="100"/>
      <c r="AC40" s="104"/>
      <c r="AD40" s="105"/>
      <c r="AE40" s="94"/>
      <c r="AF40" s="94"/>
      <c r="AG40" s="94"/>
      <c r="AH40" s="94"/>
      <c r="AI40" s="100"/>
      <c r="AJ40" s="104"/>
      <c r="AK40" s="105"/>
      <c r="AL40" s="94"/>
      <c r="AM40" s="94"/>
      <c r="AN40" s="94"/>
      <c r="AO40" s="94"/>
      <c r="AP40" s="100"/>
      <c r="AQ40" s="103"/>
      <c r="AR40" s="64"/>
      <c r="AS40" s="94"/>
      <c r="AT40" s="94"/>
      <c r="AU40" s="94"/>
      <c r="AV40" s="94"/>
      <c r="AW40" s="100"/>
      <c r="AX40" s="23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</row>
    <row r="41" spans="1:74" s="106" customFormat="1" ht="23.25">
      <c r="A41" s="238">
        <v>5</v>
      </c>
      <c r="B41" s="167" t="s">
        <v>60</v>
      </c>
      <c r="C41" s="253">
        <f t="shared" si="20"/>
        <v>32</v>
      </c>
      <c r="D41" s="176">
        <f t="shared" si="14"/>
        <v>16</v>
      </c>
      <c r="E41" s="150">
        <f t="shared" si="14"/>
        <v>16</v>
      </c>
      <c r="F41" s="150">
        <f t="shared" si="14"/>
        <v>0</v>
      </c>
      <c r="G41" s="150">
        <f t="shared" si="14"/>
        <v>0</v>
      </c>
      <c r="H41" s="177">
        <f t="shared" si="14"/>
        <v>0</v>
      </c>
      <c r="I41" s="73"/>
      <c r="J41" s="74"/>
      <c r="K41" s="74"/>
      <c r="L41" s="74"/>
      <c r="M41" s="74"/>
      <c r="N41" s="107"/>
      <c r="O41" s="108"/>
      <c r="P41" s="73">
        <v>16</v>
      </c>
      <c r="Q41" s="74">
        <v>16</v>
      </c>
      <c r="R41" s="56"/>
      <c r="S41" s="56"/>
      <c r="T41" s="56"/>
      <c r="U41" s="82" t="s">
        <v>68</v>
      </c>
      <c r="V41" s="102">
        <v>4</v>
      </c>
      <c r="W41" s="55"/>
      <c r="X41" s="56"/>
      <c r="Y41" s="56"/>
      <c r="Z41" s="56"/>
      <c r="AA41" s="56"/>
      <c r="AB41" s="82"/>
      <c r="AC41" s="83"/>
      <c r="AD41" s="81"/>
      <c r="AE41" s="56"/>
      <c r="AF41" s="56"/>
      <c r="AG41" s="56"/>
      <c r="AH41" s="56"/>
      <c r="AI41" s="82"/>
      <c r="AJ41" s="83"/>
      <c r="AK41" s="81"/>
      <c r="AL41" s="56"/>
      <c r="AM41" s="56"/>
      <c r="AN41" s="56"/>
      <c r="AO41" s="56"/>
      <c r="AP41" s="82"/>
      <c r="AQ41" s="102"/>
      <c r="AR41" s="55"/>
      <c r="AS41" s="56"/>
      <c r="AT41" s="56"/>
      <c r="AU41" s="56"/>
      <c r="AV41" s="56"/>
      <c r="AW41" s="82"/>
      <c r="AX41" s="178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</row>
    <row r="42" spans="1:74" s="106" customFormat="1" ht="23.25">
      <c r="A42" s="222">
        <v>6</v>
      </c>
      <c r="B42" s="175" t="s">
        <v>61</v>
      </c>
      <c r="C42" s="253">
        <f t="shared" si="20"/>
        <v>28</v>
      </c>
      <c r="D42" s="176">
        <f t="shared" si="14"/>
        <v>12</v>
      </c>
      <c r="E42" s="150">
        <f t="shared" si="14"/>
        <v>16</v>
      </c>
      <c r="F42" s="150">
        <f t="shared" si="14"/>
        <v>0</v>
      </c>
      <c r="G42" s="150">
        <f t="shared" si="14"/>
        <v>0</v>
      </c>
      <c r="H42" s="177">
        <f t="shared" si="14"/>
        <v>0</v>
      </c>
      <c r="I42" s="55"/>
      <c r="J42" s="94"/>
      <c r="K42" s="94"/>
      <c r="L42" s="94"/>
      <c r="M42" s="94"/>
      <c r="N42" s="100"/>
      <c r="O42" s="103"/>
      <c r="P42" s="64">
        <v>12</v>
      </c>
      <c r="Q42" s="94">
        <v>16</v>
      </c>
      <c r="R42" s="94"/>
      <c r="S42" s="94"/>
      <c r="T42" s="94"/>
      <c r="U42" s="100" t="s">
        <v>68</v>
      </c>
      <c r="V42" s="103">
        <v>4</v>
      </c>
      <c r="W42" s="64"/>
      <c r="X42" s="94"/>
      <c r="Y42" s="94"/>
      <c r="Z42" s="94"/>
      <c r="AA42" s="94"/>
      <c r="AB42" s="82"/>
      <c r="AC42" s="104"/>
      <c r="AD42" s="105"/>
      <c r="AE42" s="94"/>
      <c r="AF42" s="94"/>
      <c r="AG42" s="94"/>
      <c r="AH42" s="94"/>
      <c r="AI42" s="100"/>
      <c r="AJ42" s="104"/>
      <c r="AK42" s="105"/>
      <c r="AL42" s="94"/>
      <c r="AM42" s="94"/>
      <c r="AN42" s="94"/>
      <c r="AO42" s="94"/>
      <c r="AP42" s="100"/>
      <c r="AQ42" s="103"/>
      <c r="AR42" s="64"/>
      <c r="AS42" s="94"/>
      <c r="AT42" s="94"/>
      <c r="AU42" s="94"/>
      <c r="AV42" s="56"/>
      <c r="AW42" s="57"/>
      <c r="AX42" s="240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</row>
    <row r="43" spans="1:74" s="106" customFormat="1" ht="23.25">
      <c r="A43" s="238">
        <v>7</v>
      </c>
      <c r="B43" s="175" t="s">
        <v>62</v>
      </c>
      <c r="C43" s="253">
        <f t="shared" si="20"/>
        <v>24</v>
      </c>
      <c r="D43" s="176">
        <f t="shared" si="14"/>
        <v>12</v>
      </c>
      <c r="E43" s="150">
        <f t="shared" si="14"/>
        <v>12</v>
      </c>
      <c r="F43" s="150">
        <f t="shared" si="14"/>
        <v>0</v>
      </c>
      <c r="G43" s="150">
        <f t="shared" si="14"/>
        <v>0</v>
      </c>
      <c r="H43" s="177">
        <f t="shared" si="14"/>
        <v>0</v>
      </c>
      <c r="I43" s="55"/>
      <c r="J43" s="56"/>
      <c r="K43" s="56"/>
      <c r="L43" s="56"/>
      <c r="M43" s="56"/>
      <c r="N43" s="82"/>
      <c r="O43" s="102"/>
      <c r="P43" s="55">
        <v>12</v>
      </c>
      <c r="Q43" s="56">
        <v>12</v>
      </c>
      <c r="R43" s="56"/>
      <c r="S43" s="56"/>
      <c r="T43" s="56"/>
      <c r="U43" s="82" t="s">
        <v>25</v>
      </c>
      <c r="V43" s="102">
        <v>2</v>
      </c>
      <c r="W43" s="55"/>
      <c r="X43" s="56"/>
      <c r="Y43" s="56"/>
      <c r="Z43" s="56"/>
      <c r="AA43" s="56"/>
      <c r="AB43" s="82"/>
      <c r="AC43" s="83"/>
      <c r="AD43" s="81"/>
      <c r="AE43" s="56"/>
      <c r="AF43" s="56"/>
      <c r="AG43" s="56"/>
      <c r="AH43" s="56"/>
      <c r="AI43" s="82"/>
      <c r="AJ43" s="83"/>
      <c r="AK43" s="81"/>
      <c r="AL43" s="56"/>
      <c r="AM43" s="56"/>
      <c r="AN43" s="56"/>
      <c r="AO43" s="56"/>
      <c r="AP43" s="82"/>
      <c r="AQ43" s="102"/>
      <c r="AR43" s="55"/>
      <c r="AS43" s="56"/>
      <c r="AT43" s="56"/>
      <c r="AU43" s="56"/>
      <c r="AV43" s="56"/>
      <c r="AW43" s="57"/>
      <c r="AX43" s="178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</row>
    <row r="44" spans="1:74" s="106" customFormat="1" ht="21.75" customHeight="1">
      <c r="A44" s="222">
        <v>8</v>
      </c>
      <c r="B44" s="224" t="s">
        <v>63</v>
      </c>
      <c r="C44" s="253">
        <f t="shared" si="20"/>
        <v>24</v>
      </c>
      <c r="D44" s="176">
        <f t="shared" si="14"/>
        <v>12</v>
      </c>
      <c r="E44" s="150">
        <f t="shared" si="14"/>
        <v>12</v>
      </c>
      <c r="F44" s="150">
        <f t="shared" si="14"/>
        <v>0</v>
      </c>
      <c r="G44" s="150">
        <f t="shared" si="14"/>
        <v>0</v>
      </c>
      <c r="H44" s="177">
        <f t="shared" si="14"/>
        <v>0</v>
      </c>
      <c r="I44" s="64"/>
      <c r="J44" s="89"/>
      <c r="K44" s="56"/>
      <c r="L44" s="56"/>
      <c r="M44" s="56"/>
      <c r="N44" s="57"/>
      <c r="O44" s="102"/>
      <c r="P44" s="55">
        <v>12</v>
      </c>
      <c r="Q44" s="56">
        <v>12</v>
      </c>
      <c r="R44" s="56"/>
      <c r="S44" s="94"/>
      <c r="T44" s="94"/>
      <c r="U44" s="100" t="s">
        <v>25</v>
      </c>
      <c r="V44" s="103">
        <v>2</v>
      </c>
      <c r="W44" s="64"/>
      <c r="X44" s="94"/>
      <c r="Y44" s="94"/>
      <c r="Z44" s="94"/>
      <c r="AA44" s="94"/>
      <c r="AB44" s="100"/>
      <c r="AC44" s="104"/>
      <c r="AD44" s="105"/>
      <c r="AE44" s="94"/>
      <c r="AF44" s="94"/>
      <c r="AG44" s="94"/>
      <c r="AH44" s="94"/>
      <c r="AI44" s="100"/>
      <c r="AJ44" s="104"/>
      <c r="AK44" s="105"/>
      <c r="AL44" s="94"/>
      <c r="AM44" s="94"/>
      <c r="AN44" s="94"/>
      <c r="AO44" s="94"/>
      <c r="AP44" s="100"/>
      <c r="AQ44" s="103"/>
      <c r="AR44" s="64"/>
      <c r="AS44" s="94"/>
      <c r="AT44" s="94"/>
      <c r="AU44" s="94"/>
      <c r="AV44" s="56"/>
      <c r="AW44" s="57"/>
      <c r="AX44" s="23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</row>
    <row r="45" spans="1:74" s="106" customFormat="1" ht="23.25">
      <c r="A45" s="238">
        <v>9</v>
      </c>
      <c r="B45" s="175" t="s">
        <v>136</v>
      </c>
      <c r="C45" s="253">
        <f t="shared" si="20"/>
        <v>24</v>
      </c>
      <c r="D45" s="176">
        <f t="shared" si="14"/>
        <v>12</v>
      </c>
      <c r="E45" s="150">
        <f t="shared" si="14"/>
        <v>12</v>
      </c>
      <c r="F45" s="150">
        <f t="shared" si="14"/>
        <v>0</v>
      </c>
      <c r="G45" s="150">
        <f t="shared" si="14"/>
        <v>0</v>
      </c>
      <c r="H45" s="177">
        <f t="shared" si="14"/>
        <v>0</v>
      </c>
      <c r="I45" s="55"/>
      <c r="J45" s="56"/>
      <c r="K45" s="56"/>
      <c r="L45" s="56"/>
      <c r="M45" s="56"/>
      <c r="N45" s="57"/>
      <c r="O45" s="102"/>
      <c r="P45" s="55">
        <v>12</v>
      </c>
      <c r="Q45" s="56">
        <v>12</v>
      </c>
      <c r="R45" s="56"/>
      <c r="S45" s="56"/>
      <c r="T45" s="56"/>
      <c r="U45" s="82" t="s">
        <v>25</v>
      </c>
      <c r="V45" s="102">
        <v>2</v>
      </c>
      <c r="W45" s="55"/>
      <c r="X45" s="56"/>
      <c r="Y45" s="56"/>
      <c r="Z45" s="56"/>
      <c r="AA45" s="56"/>
      <c r="AB45" s="82"/>
      <c r="AC45" s="83"/>
      <c r="AD45" s="81"/>
      <c r="AE45" s="56"/>
      <c r="AF45" s="56"/>
      <c r="AG45" s="56"/>
      <c r="AH45" s="56"/>
      <c r="AI45" s="82"/>
      <c r="AJ45" s="83"/>
      <c r="AK45" s="81"/>
      <c r="AL45" s="56"/>
      <c r="AM45" s="56"/>
      <c r="AN45" s="56"/>
      <c r="AO45" s="56"/>
      <c r="AP45" s="82"/>
      <c r="AQ45" s="102"/>
      <c r="AR45" s="55"/>
      <c r="AS45" s="56"/>
      <c r="AT45" s="56"/>
      <c r="AU45" s="56"/>
      <c r="AV45" s="56"/>
      <c r="AW45" s="82"/>
      <c r="AX45" s="178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</row>
    <row r="46" spans="1:74" s="106" customFormat="1" ht="23.25">
      <c r="A46" s="222">
        <v>10</v>
      </c>
      <c r="B46" s="175" t="s">
        <v>65</v>
      </c>
      <c r="C46" s="253">
        <f t="shared" si="20"/>
        <v>24</v>
      </c>
      <c r="D46" s="176">
        <f t="shared" si="14"/>
        <v>12</v>
      </c>
      <c r="E46" s="150">
        <f t="shared" si="14"/>
        <v>12</v>
      </c>
      <c r="F46" s="150">
        <f t="shared" si="14"/>
        <v>0</v>
      </c>
      <c r="G46" s="150">
        <f t="shared" si="14"/>
        <v>0</v>
      </c>
      <c r="H46" s="177">
        <f t="shared" si="14"/>
        <v>0</v>
      </c>
      <c r="I46" s="55"/>
      <c r="J46" s="56"/>
      <c r="K46" s="56"/>
      <c r="L46" s="56"/>
      <c r="M46" s="56"/>
      <c r="N46" s="82"/>
      <c r="O46" s="102"/>
      <c r="P46" s="55"/>
      <c r="Q46" s="56"/>
      <c r="R46" s="56"/>
      <c r="S46" s="56"/>
      <c r="T46" s="56"/>
      <c r="U46" s="82"/>
      <c r="V46" s="102"/>
      <c r="W46" s="55">
        <v>12</v>
      </c>
      <c r="X46" s="56">
        <v>12</v>
      </c>
      <c r="Y46" s="56"/>
      <c r="Z46" s="56"/>
      <c r="AA46" s="56"/>
      <c r="AB46" s="82" t="s">
        <v>25</v>
      </c>
      <c r="AC46" s="83">
        <v>2</v>
      </c>
      <c r="AD46" s="81"/>
      <c r="AE46" s="56"/>
      <c r="AF46" s="56"/>
      <c r="AG46" s="56"/>
      <c r="AH46" s="56"/>
      <c r="AI46" s="82"/>
      <c r="AJ46" s="83"/>
      <c r="AK46" s="81"/>
      <c r="AL46" s="56"/>
      <c r="AM46" s="56"/>
      <c r="AN46" s="56"/>
      <c r="AO46" s="56"/>
      <c r="AP46" s="82"/>
      <c r="AQ46" s="102"/>
      <c r="AR46" s="55"/>
      <c r="AS46" s="56"/>
      <c r="AT46" s="56"/>
      <c r="AU46" s="56"/>
      <c r="AV46" s="56"/>
      <c r="AW46" s="57"/>
      <c r="AX46" s="178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</row>
    <row r="47" spans="1:74" s="106" customFormat="1" ht="24" thickBot="1">
      <c r="A47" s="222">
        <v>11</v>
      </c>
      <c r="B47" s="180" t="s">
        <v>221</v>
      </c>
      <c r="C47" s="429">
        <f t="shared" si="20"/>
        <v>44</v>
      </c>
      <c r="D47" s="182">
        <f t="shared" si="14"/>
        <v>0</v>
      </c>
      <c r="E47" s="156">
        <f t="shared" si="14"/>
        <v>0</v>
      </c>
      <c r="F47" s="156">
        <f t="shared" si="14"/>
        <v>44</v>
      </c>
      <c r="G47" s="156">
        <f t="shared" si="14"/>
        <v>0</v>
      </c>
      <c r="H47" s="183">
        <f t="shared" si="14"/>
        <v>0</v>
      </c>
      <c r="I47" s="184"/>
      <c r="J47" s="185"/>
      <c r="K47" s="185"/>
      <c r="L47" s="185"/>
      <c r="M47" s="185"/>
      <c r="N47" s="244"/>
      <c r="O47" s="245"/>
      <c r="P47" s="184"/>
      <c r="Q47" s="185"/>
      <c r="R47" s="185"/>
      <c r="S47" s="185"/>
      <c r="T47" s="185"/>
      <c r="U47" s="244"/>
      <c r="V47" s="245"/>
      <c r="W47" s="184"/>
      <c r="X47" s="185"/>
      <c r="Y47" s="185"/>
      <c r="Z47" s="185"/>
      <c r="AA47" s="185"/>
      <c r="AB47" s="244"/>
      <c r="AC47" s="246"/>
      <c r="AD47" s="247"/>
      <c r="AE47" s="229"/>
      <c r="AF47" s="229">
        <v>12</v>
      </c>
      <c r="AG47" s="229"/>
      <c r="AH47" s="229"/>
      <c r="AI47" s="248" t="s">
        <v>25</v>
      </c>
      <c r="AJ47" s="249">
        <v>1</v>
      </c>
      <c r="AK47" s="247"/>
      <c r="AL47" s="229"/>
      <c r="AM47" s="229">
        <v>16</v>
      </c>
      <c r="AN47" s="229"/>
      <c r="AO47" s="229"/>
      <c r="AP47" s="248" t="s">
        <v>25</v>
      </c>
      <c r="AQ47" s="250">
        <v>2</v>
      </c>
      <c r="AR47" s="228"/>
      <c r="AS47" s="229"/>
      <c r="AT47" s="229">
        <v>16</v>
      </c>
      <c r="AU47" s="229"/>
      <c r="AV47" s="185"/>
      <c r="AW47" s="186" t="s">
        <v>25</v>
      </c>
      <c r="AX47" s="251">
        <v>2</v>
      </c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</row>
    <row r="48" spans="1:74" s="106" customFormat="1" ht="19.5" thickBo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</row>
    <row r="49" spans="1:50" s="9" customFormat="1" ht="23.25" thickBot="1">
      <c r="A49" s="159" t="s">
        <v>161</v>
      </c>
      <c r="B49" s="235" t="s">
        <v>174</v>
      </c>
      <c r="C49" s="161">
        <f>SUM(C50:C68)</f>
        <v>392</v>
      </c>
      <c r="D49" s="163">
        <f aca="true" t="shared" si="21" ref="D49:H64">I49+P49+W49+AD49+AK49+AR49</f>
        <v>108</v>
      </c>
      <c r="E49" s="163">
        <f t="shared" si="21"/>
        <v>240</v>
      </c>
      <c r="F49" s="163">
        <f t="shared" si="21"/>
        <v>0</v>
      </c>
      <c r="G49" s="163">
        <f t="shared" si="21"/>
        <v>44</v>
      </c>
      <c r="H49" s="164">
        <f t="shared" si="21"/>
        <v>0</v>
      </c>
      <c r="I49" s="165">
        <f>SUM(I50:I68)</f>
        <v>0</v>
      </c>
      <c r="J49" s="165">
        <f>SUM(J50:J68)</f>
        <v>0</v>
      </c>
      <c r="K49" s="165">
        <f>SUM(K50:K68)</f>
        <v>0</v>
      </c>
      <c r="L49" s="165">
        <f>SUM(L50:L68)</f>
        <v>0</v>
      </c>
      <c r="M49" s="165">
        <f>SUM(M50:M68)</f>
        <v>0</v>
      </c>
      <c r="N49" s="165">
        <f>COUNTIF(N50:N68,"E")</f>
        <v>0</v>
      </c>
      <c r="O49" s="236">
        <f aca="true" t="shared" si="22" ref="O49:T49">SUM(O50:O68)</f>
        <v>0</v>
      </c>
      <c r="P49" s="165">
        <f t="shared" si="22"/>
        <v>0</v>
      </c>
      <c r="Q49" s="165">
        <f t="shared" si="22"/>
        <v>0</v>
      </c>
      <c r="R49" s="165">
        <f t="shared" si="22"/>
        <v>0</v>
      </c>
      <c r="S49" s="165">
        <f t="shared" si="22"/>
        <v>0</v>
      </c>
      <c r="T49" s="165">
        <f t="shared" si="22"/>
        <v>0</v>
      </c>
      <c r="U49" s="165">
        <f>COUNTIF(U50:U68,"E")</f>
        <v>0</v>
      </c>
      <c r="V49" s="236">
        <f aca="true" t="shared" si="23" ref="V49:AA49">SUM(V50:V68)</f>
        <v>0</v>
      </c>
      <c r="W49" s="165">
        <f t="shared" si="23"/>
        <v>24</v>
      </c>
      <c r="X49" s="165">
        <f t="shared" si="23"/>
        <v>48</v>
      </c>
      <c r="Y49" s="165">
        <f t="shared" si="23"/>
        <v>0</v>
      </c>
      <c r="Z49" s="165">
        <f t="shared" si="23"/>
        <v>12</v>
      </c>
      <c r="AA49" s="165">
        <f t="shared" si="23"/>
        <v>0</v>
      </c>
      <c r="AB49" s="165">
        <f>COUNTIF(AB50:AB68,"E")</f>
        <v>2</v>
      </c>
      <c r="AC49" s="236">
        <f aca="true" t="shared" si="24" ref="AC49:AH49">SUM(AC50:AC68)</f>
        <v>13</v>
      </c>
      <c r="AD49" s="165">
        <f t="shared" si="24"/>
        <v>36</v>
      </c>
      <c r="AE49" s="165">
        <f t="shared" si="24"/>
        <v>108</v>
      </c>
      <c r="AF49" s="165">
        <f t="shared" si="24"/>
        <v>0</v>
      </c>
      <c r="AG49" s="165">
        <f t="shared" si="24"/>
        <v>0</v>
      </c>
      <c r="AH49" s="165">
        <f t="shared" si="24"/>
        <v>0</v>
      </c>
      <c r="AI49" s="165">
        <f>COUNTIF(AI50:AI68,"E")</f>
        <v>2</v>
      </c>
      <c r="AJ49" s="236">
        <f aca="true" t="shared" si="25" ref="AJ49:AO49">SUM(AJ50:AJ68)</f>
        <v>16</v>
      </c>
      <c r="AK49" s="165">
        <f t="shared" si="25"/>
        <v>12</v>
      </c>
      <c r="AL49" s="165">
        <f t="shared" si="25"/>
        <v>42</v>
      </c>
      <c r="AM49" s="165">
        <f t="shared" si="25"/>
        <v>0</v>
      </c>
      <c r="AN49" s="165">
        <f t="shared" si="25"/>
        <v>32</v>
      </c>
      <c r="AO49" s="165">
        <f t="shared" si="25"/>
        <v>0</v>
      </c>
      <c r="AP49" s="165">
        <f>COUNTIF(AP50:AP68,"E")</f>
        <v>1</v>
      </c>
      <c r="AQ49" s="236">
        <f aca="true" t="shared" si="26" ref="AQ49:AV49">SUM(AQ50:AQ68)</f>
        <v>15</v>
      </c>
      <c r="AR49" s="165">
        <f t="shared" si="26"/>
        <v>36</v>
      </c>
      <c r="AS49" s="165">
        <f t="shared" si="26"/>
        <v>42</v>
      </c>
      <c r="AT49" s="165">
        <f t="shared" si="26"/>
        <v>0</v>
      </c>
      <c r="AU49" s="165">
        <f t="shared" si="26"/>
        <v>0</v>
      </c>
      <c r="AV49" s="165">
        <f t="shared" si="26"/>
        <v>0</v>
      </c>
      <c r="AW49" s="165">
        <f>COUNTIF(AW50:AW68,"E")</f>
        <v>1</v>
      </c>
      <c r="AX49" s="159">
        <f>SUM(AX50:AX68)</f>
        <v>11</v>
      </c>
    </row>
    <row r="50" spans="1:50" s="9" customFormat="1" ht="23.25">
      <c r="A50" s="222">
        <v>1</v>
      </c>
      <c r="B50" s="175" t="s">
        <v>82</v>
      </c>
      <c r="C50" s="421">
        <f>SUM(D50:H50)</f>
        <v>36</v>
      </c>
      <c r="D50" s="169">
        <f t="shared" si="21"/>
        <v>12</v>
      </c>
      <c r="E50" s="170">
        <f t="shared" si="21"/>
        <v>24</v>
      </c>
      <c r="F50" s="150">
        <f t="shared" si="21"/>
        <v>0</v>
      </c>
      <c r="G50" s="150">
        <f t="shared" si="21"/>
        <v>0</v>
      </c>
      <c r="H50" s="177">
        <f t="shared" si="21"/>
        <v>0</v>
      </c>
      <c r="I50" s="55"/>
      <c r="J50" s="56"/>
      <c r="K50" s="74"/>
      <c r="L50" s="74"/>
      <c r="M50" s="74"/>
      <c r="N50" s="107"/>
      <c r="O50" s="61"/>
      <c r="P50" s="84"/>
      <c r="Q50" s="59"/>
      <c r="R50" s="59"/>
      <c r="S50" s="59"/>
      <c r="T50" s="59"/>
      <c r="U50" s="85"/>
      <c r="V50" s="61"/>
      <c r="W50" s="81">
        <v>12</v>
      </c>
      <c r="X50" s="56">
        <v>24</v>
      </c>
      <c r="Y50" s="59"/>
      <c r="Z50" s="59"/>
      <c r="AA50" s="59"/>
      <c r="AB50" s="85" t="s">
        <v>68</v>
      </c>
      <c r="AC50" s="54">
        <v>6</v>
      </c>
      <c r="AD50" s="84"/>
      <c r="AE50" s="59"/>
      <c r="AF50" s="59"/>
      <c r="AG50" s="59"/>
      <c r="AH50" s="59"/>
      <c r="AI50" s="85"/>
      <c r="AJ50" s="61"/>
      <c r="AK50" s="84"/>
      <c r="AL50" s="59"/>
      <c r="AM50" s="59"/>
      <c r="AN50" s="59"/>
      <c r="AO50" s="59"/>
      <c r="AP50" s="85"/>
      <c r="AQ50" s="61"/>
      <c r="AR50" s="84"/>
      <c r="AS50" s="59"/>
      <c r="AT50" s="59"/>
      <c r="AU50" s="59"/>
      <c r="AV50" s="59"/>
      <c r="AW50" s="85"/>
      <c r="AX50" s="53"/>
    </row>
    <row r="51" spans="1:50" s="9" customFormat="1" ht="23.25">
      <c r="A51" s="238">
        <v>2</v>
      </c>
      <c r="B51" s="223" t="s">
        <v>83</v>
      </c>
      <c r="C51" s="421">
        <f aca="true" t="shared" si="27" ref="C51:C68">SUM(D51:H51)</f>
        <v>36</v>
      </c>
      <c r="D51" s="169">
        <f t="shared" si="21"/>
        <v>12</v>
      </c>
      <c r="E51" s="170">
        <f t="shared" si="21"/>
        <v>24</v>
      </c>
      <c r="F51" s="150">
        <f t="shared" si="21"/>
        <v>0</v>
      </c>
      <c r="G51" s="150">
        <f t="shared" si="21"/>
        <v>0</v>
      </c>
      <c r="H51" s="177">
        <f t="shared" si="21"/>
        <v>0</v>
      </c>
      <c r="I51" s="55"/>
      <c r="J51" s="56"/>
      <c r="K51" s="74"/>
      <c r="L51" s="74"/>
      <c r="M51" s="74"/>
      <c r="N51" s="107"/>
      <c r="O51" s="61"/>
      <c r="P51" s="86"/>
      <c r="Q51" s="87"/>
      <c r="R51" s="87"/>
      <c r="S51" s="87"/>
      <c r="T51" s="87"/>
      <c r="U51" s="88"/>
      <c r="V51" s="61"/>
      <c r="W51" s="304">
        <v>12</v>
      </c>
      <c r="X51" s="74">
        <v>24</v>
      </c>
      <c r="Y51" s="87"/>
      <c r="Z51" s="87"/>
      <c r="AA51" s="87"/>
      <c r="AB51" s="88" t="s">
        <v>68</v>
      </c>
      <c r="AC51" s="61">
        <v>6</v>
      </c>
      <c r="AD51" s="86"/>
      <c r="AE51" s="87"/>
      <c r="AF51" s="87"/>
      <c r="AG51" s="87"/>
      <c r="AH51" s="87"/>
      <c r="AI51" s="88"/>
      <c r="AJ51" s="61"/>
      <c r="AK51" s="86"/>
      <c r="AL51" s="87"/>
      <c r="AM51" s="87"/>
      <c r="AN51" s="87"/>
      <c r="AO51" s="87"/>
      <c r="AP51" s="88"/>
      <c r="AQ51" s="61"/>
      <c r="AR51" s="86"/>
      <c r="AS51" s="87"/>
      <c r="AT51" s="87"/>
      <c r="AU51" s="87"/>
      <c r="AV51" s="87"/>
      <c r="AW51" s="88"/>
      <c r="AX51" s="53"/>
    </row>
    <row r="52" spans="1:50" s="9" customFormat="1" ht="23.25">
      <c r="A52" s="222">
        <v>3</v>
      </c>
      <c r="B52" s="175" t="s">
        <v>84</v>
      </c>
      <c r="C52" s="421">
        <f t="shared" si="27"/>
        <v>12</v>
      </c>
      <c r="D52" s="169">
        <f t="shared" si="21"/>
        <v>0</v>
      </c>
      <c r="E52" s="170">
        <f t="shared" si="21"/>
        <v>12</v>
      </c>
      <c r="F52" s="150">
        <f t="shared" si="21"/>
        <v>0</v>
      </c>
      <c r="G52" s="150">
        <f t="shared" si="21"/>
        <v>0</v>
      </c>
      <c r="H52" s="177">
        <f t="shared" si="21"/>
        <v>0</v>
      </c>
      <c r="I52" s="55"/>
      <c r="J52" s="74"/>
      <c r="K52" s="74"/>
      <c r="L52" s="74"/>
      <c r="M52" s="74"/>
      <c r="N52" s="107"/>
      <c r="O52" s="276"/>
      <c r="P52" s="86"/>
      <c r="Q52" s="87"/>
      <c r="R52" s="87"/>
      <c r="S52" s="59"/>
      <c r="T52" s="59"/>
      <c r="U52" s="88"/>
      <c r="V52" s="276"/>
      <c r="W52" s="86"/>
      <c r="X52" s="87"/>
      <c r="Y52" s="87"/>
      <c r="Z52" s="87"/>
      <c r="AA52" s="87"/>
      <c r="AB52" s="88"/>
      <c r="AC52" s="276"/>
      <c r="AD52" s="86"/>
      <c r="AE52" s="88">
        <v>12</v>
      </c>
      <c r="AF52" s="87"/>
      <c r="AG52" s="87"/>
      <c r="AH52" s="87"/>
      <c r="AI52" s="88" t="s">
        <v>25</v>
      </c>
      <c r="AJ52" s="276">
        <v>1</v>
      </c>
      <c r="AK52" s="86"/>
      <c r="AL52" s="111"/>
      <c r="AM52" s="111"/>
      <c r="AN52" s="111"/>
      <c r="AO52" s="111"/>
      <c r="AP52" s="88"/>
      <c r="AQ52" s="54"/>
      <c r="AR52" s="111"/>
      <c r="AS52" s="111"/>
      <c r="AT52" s="111"/>
      <c r="AU52" s="111"/>
      <c r="AV52" s="111"/>
      <c r="AW52" s="88"/>
      <c r="AX52" s="226"/>
    </row>
    <row r="53" spans="1:50" s="9" customFormat="1" ht="24.75" customHeight="1">
      <c r="A53" s="238">
        <v>4</v>
      </c>
      <c r="B53" s="175" t="s">
        <v>85</v>
      </c>
      <c r="C53" s="421">
        <f t="shared" si="27"/>
        <v>16</v>
      </c>
      <c r="D53" s="169">
        <f t="shared" si="21"/>
        <v>0</v>
      </c>
      <c r="E53" s="170">
        <f t="shared" si="21"/>
        <v>16</v>
      </c>
      <c r="F53" s="150">
        <f t="shared" si="21"/>
        <v>0</v>
      </c>
      <c r="G53" s="150">
        <f t="shared" si="21"/>
        <v>0</v>
      </c>
      <c r="H53" s="177">
        <f t="shared" si="21"/>
        <v>0</v>
      </c>
      <c r="I53" s="73"/>
      <c r="J53" s="55"/>
      <c r="K53" s="55"/>
      <c r="L53" s="56"/>
      <c r="M53" s="56"/>
      <c r="N53" s="82"/>
      <c r="O53" s="54"/>
      <c r="P53" s="58"/>
      <c r="Q53" s="58"/>
      <c r="R53" s="58"/>
      <c r="S53" s="58"/>
      <c r="T53" s="58"/>
      <c r="U53" s="85"/>
      <c r="V53" s="54"/>
      <c r="W53" s="58"/>
      <c r="X53" s="58"/>
      <c r="Y53" s="58"/>
      <c r="Z53" s="58"/>
      <c r="AA53" s="58"/>
      <c r="AB53" s="85"/>
      <c r="AC53" s="54"/>
      <c r="AD53" s="58"/>
      <c r="AE53" s="58"/>
      <c r="AF53" s="58"/>
      <c r="AG53" s="58"/>
      <c r="AH53" s="58"/>
      <c r="AI53" s="85"/>
      <c r="AJ53" s="54"/>
      <c r="AK53" s="58"/>
      <c r="AL53" s="58">
        <v>16</v>
      </c>
      <c r="AM53" s="58"/>
      <c r="AN53" s="58"/>
      <c r="AO53" s="58"/>
      <c r="AP53" s="60" t="s">
        <v>25</v>
      </c>
      <c r="AQ53" s="54">
        <v>3</v>
      </c>
      <c r="AR53" s="58"/>
      <c r="AS53" s="58"/>
      <c r="AT53" s="58"/>
      <c r="AU53" s="58"/>
      <c r="AV53" s="58"/>
      <c r="AW53" s="92"/>
      <c r="AX53" s="53"/>
    </row>
    <row r="54" spans="1:50" s="9" customFormat="1" ht="23.25">
      <c r="A54" s="222">
        <v>5</v>
      </c>
      <c r="B54" s="223" t="s">
        <v>86</v>
      </c>
      <c r="C54" s="421">
        <f t="shared" si="27"/>
        <v>28</v>
      </c>
      <c r="D54" s="169">
        <f t="shared" si="21"/>
        <v>12</v>
      </c>
      <c r="E54" s="170">
        <f t="shared" si="21"/>
        <v>16</v>
      </c>
      <c r="F54" s="150">
        <f t="shared" si="21"/>
        <v>0</v>
      </c>
      <c r="G54" s="150">
        <f t="shared" si="21"/>
        <v>0</v>
      </c>
      <c r="H54" s="177">
        <f t="shared" si="21"/>
        <v>0</v>
      </c>
      <c r="I54" s="73"/>
      <c r="J54" s="74"/>
      <c r="K54" s="74"/>
      <c r="L54" s="74"/>
      <c r="M54" s="74"/>
      <c r="N54" s="107"/>
      <c r="O54" s="61"/>
      <c r="P54" s="84"/>
      <c r="Q54" s="59"/>
      <c r="R54" s="59"/>
      <c r="S54" s="59"/>
      <c r="T54" s="59"/>
      <c r="U54" s="85"/>
      <c r="V54" s="61"/>
      <c r="W54" s="84"/>
      <c r="X54" s="59"/>
      <c r="Y54" s="59"/>
      <c r="Z54" s="59"/>
      <c r="AA54" s="59"/>
      <c r="AB54" s="85"/>
      <c r="AC54" s="54"/>
      <c r="AD54" s="84">
        <v>12</v>
      </c>
      <c r="AE54" s="59">
        <v>16</v>
      </c>
      <c r="AF54" s="59"/>
      <c r="AG54" s="59"/>
      <c r="AH54" s="59"/>
      <c r="AI54" s="85" t="s">
        <v>68</v>
      </c>
      <c r="AJ54" s="61">
        <v>4</v>
      </c>
      <c r="AK54" s="84"/>
      <c r="AL54" s="59"/>
      <c r="AM54" s="59"/>
      <c r="AN54" s="56"/>
      <c r="AO54" s="59"/>
      <c r="AP54" s="85"/>
      <c r="AQ54" s="61"/>
      <c r="AR54" s="84"/>
      <c r="AS54" s="59"/>
      <c r="AT54" s="59"/>
      <c r="AU54" s="59"/>
      <c r="AV54" s="59"/>
      <c r="AW54" s="85"/>
      <c r="AX54" s="53"/>
    </row>
    <row r="55" spans="1:50" s="9" customFormat="1" ht="23.25">
      <c r="A55" s="238">
        <v>6</v>
      </c>
      <c r="B55" s="175" t="s">
        <v>87</v>
      </c>
      <c r="C55" s="421">
        <f t="shared" si="27"/>
        <v>28</v>
      </c>
      <c r="D55" s="169">
        <f t="shared" si="21"/>
        <v>12</v>
      </c>
      <c r="E55" s="170">
        <f t="shared" si="21"/>
        <v>16</v>
      </c>
      <c r="F55" s="150">
        <f t="shared" si="21"/>
        <v>0</v>
      </c>
      <c r="G55" s="150">
        <f t="shared" si="21"/>
        <v>0</v>
      </c>
      <c r="H55" s="177">
        <f t="shared" si="21"/>
        <v>0</v>
      </c>
      <c r="I55" s="73"/>
      <c r="J55" s="74"/>
      <c r="K55" s="74"/>
      <c r="L55" s="74"/>
      <c r="M55" s="74"/>
      <c r="N55" s="107"/>
      <c r="O55" s="61"/>
      <c r="P55" s="86"/>
      <c r="Q55" s="87"/>
      <c r="R55" s="87"/>
      <c r="S55" s="87"/>
      <c r="T55" s="87"/>
      <c r="U55" s="88"/>
      <c r="V55" s="61"/>
      <c r="W55" s="86"/>
      <c r="X55" s="87"/>
      <c r="Y55" s="87"/>
      <c r="Z55" s="87"/>
      <c r="AA55" s="87"/>
      <c r="AB55" s="88"/>
      <c r="AC55" s="61"/>
      <c r="AD55" s="86">
        <v>12</v>
      </c>
      <c r="AE55" s="87">
        <v>16</v>
      </c>
      <c r="AF55" s="87"/>
      <c r="AG55" s="87"/>
      <c r="AH55" s="87"/>
      <c r="AI55" s="88" t="s">
        <v>68</v>
      </c>
      <c r="AJ55" s="61">
        <v>4</v>
      </c>
      <c r="AK55" s="86"/>
      <c r="AL55" s="87"/>
      <c r="AM55" s="87"/>
      <c r="AN55" s="87"/>
      <c r="AO55" s="87"/>
      <c r="AP55" s="88"/>
      <c r="AQ55" s="61"/>
      <c r="AR55" s="86"/>
      <c r="AS55" s="87"/>
      <c r="AT55" s="87"/>
      <c r="AU55" s="87"/>
      <c r="AV55" s="87"/>
      <c r="AW55" s="88"/>
      <c r="AX55" s="53"/>
    </row>
    <row r="56" spans="1:50" s="9" customFormat="1" ht="23.25">
      <c r="A56" s="222">
        <v>7</v>
      </c>
      <c r="B56" s="175" t="s">
        <v>88</v>
      </c>
      <c r="C56" s="421">
        <f t="shared" si="27"/>
        <v>28</v>
      </c>
      <c r="D56" s="169">
        <f t="shared" si="21"/>
        <v>12</v>
      </c>
      <c r="E56" s="170">
        <f t="shared" si="21"/>
        <v>16</v>
      </c>
      <c r="F56" s="150">
        <f t="shared" si="21"/>
        <v>0</v>
      </c>
      <c r="G56" s="150">
        <f t="shared" si="21"/>
        <v>0</v>
      </c>
      <c r="H56" s="177">
        <f t="shared" si="21"/>
        <v>0</v>
      </c>
      <c r="I56" s="73"/>
      <c r="J56" s="74"/>
      <c r="K56" s="74"/>
      <c r="L56" s="74"/>
      <c r="M56" s="74"/>
      <c r="N56" s="107"/>
      <c r="O56" s="61"/>
      <c r="P56" s="86"/>
      <c r="Q56" s="87"/>
      <c r="R56" s="87"/>
      <c r="S56" s="87"/>
      <c r="T56" s="87"/>
      <c r="U56" s="88"/>
      <c r="V56" s="61"/>
      <c r="W56" s="86"/>
      <c r="X56" s="87"/>
      <c r="Y56" s="87"/>
      <c r="Z56" s="87"/>
      <c r="AA56" s="87"/>
      <c r="AB56" s="88"/>
      <c r="AC56" s="61"/>
      <c r="AD56" s="86">
        <v>12</v>
      </c>
      <c r="AE56" s="87">
        <v>16</v>
      </c>
      <c r="AF56" s="87"/>
      <c r="AG56" s="87"/>
      <c r="AH56" s="87"/>
      <c r="AI56" s="88" t="s">
        <v>25</v>
      </c>
      <c r="AJ56" s="61">
        <v>2</v>
      </c>
      <c r="AK56" s="86"/>
      <c r="AL56" s="87"/>
      <c r="AM56" s="87"/>
      <c r="AN56" s="87"/>
      <c r="AO56" s="87"/>
      <c r="AP56" s="88"/>
      <c r="AQ56" s="61"/>
      <c r="AR56" s="86"/>
      <c r="AS56" s="87"/>
      <c r="AT56" s="87"/>
      <c r="AU56" s="87"/>
      <c r="AV56" s="87"/>
      <c r="AW56" s="88"/>
      <c r="AX56" s="53"/>
    </row>
    <row r="57" spans="1:50" s="9" customFormat="1" ht="23.25">
      <c r="A57" s="238">
        <v>8</v>
      </c>
      <c r="B57" s="175" t="s">
        <v>144</v>
      </c>
      <c r="C57" s="421">
        <f t="shared" si="27"/>
        <v>16</v>
      </c>
      <c r="D57" s="169">
        <f t="shared" si="21"/>
        <v>0</v>
      </c>
      <c r="E57" s="170">
        <f t="shared" si="21"/>
        <v>16</v>
      </c>
      <c r="F57" s="150">
        <f t="shared" si="21"/>
        <v>0</v>
      </c>
      <c r="G57" s="150">
        <f t="shared" si="21"/>
        <v>0</v>
      </c>
      <c r="H57" s="177">
        <f t="shared" si="21"/>
        <v>0</v>
      </c>
      <c r="I57" s="73"/>
      <c r="J57" s="74"/>
      <c r="K57" s="74"/>
      <c r="L57" s="74"/>
      <c r="M57" s="74"/>
      <c r="N57" s="107"/>
      <c r="O57" s="61"/>
      <c r="P57" s="86"/>
      <c r="Q57" s="87"/>
      <c r="R57" s="87"/>
      <c r="S57" s="87"/>
      <c r="T57" s="87"/>
      <c r="U57" s="88"/>
      <c r="V57" s="61"/>
      <c r="W57" s="86"/>
      <c r="X57" s="87"/>
      <c r="Y57" s="87"/>
      <c r="Z57" s="87"/>
      <c r="AA57" s="87"/>
      <c r="AB57" s="88"/>
      <c r="AC57" s="61"/>
      <c r="AD57" s="86"/>
      <c r="AE57" s="87">
        <v>16</v>
      </c>
      <c r="AF57" s="87"/>
      <c r="AG57" s="87"/>
      <c r="AH57" s="87"/>
      <c r="AI57" s="88" t="s">
        <v>25</v>
      </c>
      <c r="AJ57" s="61">
        <v>2</v>
      </c>
      <c r="AK57" s="86"/>
      <c r="AL57" s="87"/>
      <c r="AM57" s="87"/>
      <c r="AN57" s="87"/>
      <c r="AO57" s="87"/>
      <c r="AP57" s="88"/>
      <c r="AQ57" s="61"/>
      <c r="AR57" s="86"/>
      <c r="AS57" s="87"/>
      <c r="AT57" s="87"/>
      <c r="AU57" s="87"/>
      <c r="AV57" s="87"/>
      <c r="AW57" s="88"/>
      <c r="AX57" s="53"/>
    </row>
    <row r="58" spans="1:50" s="9" customFormat="1" ht="23.25">
      <c r="A58" s="222">
        <v>9</v>
      </c>
      <c r="B58" s="175" t="s">
        <v>90</v>
      </c>
      <c r="C58" s="421">
        <f t="shared" si="27"/>
        <v>16</v>
      </c>
      <c r="D58" s="169">
        <f t="shared" si="21"/>
        <v>0</v>
      </c>
      <c r="E58" s="170">
        <f t="shared" si="21"/>
        <v>16</v>
      </c>
      <c r="F58" s="150">
        <f t="shared" si="21"/>
        <v>0</v>
      </c>
      <c r="G58" s="150">
        <f t="shared" si="21"/>
        <v>0</v>
      </c>
      <c r="H58" s="177">
        <f t="shared" si="21"/>
        <v>0</v>
      </c>
      <c r="I58" s="73"/>
      <c r="J58" s="74"/>
      <c r="K58" s="74"/>
      <c r="L58" s="74"/>
      <c r="M58" s="74"/>
      <c r="N58" s="107"/>
      <c r="O58" s="61"/>
      <c r="P58" s="86"/>
      <c r="Q58" s="87"/>
      <c r="R58" s="87"/>
      <c r="S58" s="87"/>
      <c r="T58" s="87"/>
      <c r="U58" s="88"/>
      <c r="V58" s="61"/>
      <c r="W58" s="86"/>
      <c r="X58" s="87"/>
      <c r="Y58" s="87"/>
      <c r="Z58" s="87"/>
      <c r="AA58" s="87"/>
      <c r="AB58" s="88"/>
      <c r="AC58" s="61"/>
      <c r="AD58" s="86"/>
      <c r="AE58" s="87">
        <v>16</v>
      </c>
      <c r="AF58" s="87"/>
      <c r="AG58" s="87"/>
      <c r="AH58" s="87"/>
      <c r="AI58" s="88" t="s">
        <v>25</v>
      </c>
      <c r="AJ58" s="61">
        <v>2</v>
      </c>
      <c r="AK58" s="86"/>
      <c r="AL58" s="87"/>
      <c r="AM58" s="87"/>
      <c r="AN58" s="87"/>
      <c r="AO58" s="87"/>
      <c r="AP58" s="88"/>
      <c r="AQ58" s="61"/>
      <c r="AR58" s="86"/>
      <c r="AS58" s="87"/>
      <c r="AT58" s="87"/>
      <c r="AU58" s="87"/>
      <c r="AV58" s="87"/>
      <c r="AW58" s="88"/>
      <c r="AX58" s="53"/>
    </row>
    <row r="59" spans="1:50" s="9" customFormat="1" ht="23.25">
      <c r="A59" s="238">
        <v>10</v>
      </c>
      <c r="B59" s="167" t="s">
        <v>81</v>
      </c>
      <c r="C59" s="421">
        <f>SUM(D59:H59)</f>
        <v>16</v>
      </c>
      <c r="D59" s="169">
        <f>I59+P59+W59+AD59+AK59+AR59</f>
        <v>0</v>
      </c>
      <c r="E59" s="170">
        <f>J59+Q59+X59+AE59+AL59+AS59</f>
        <v>16</v>
      </c>
      <c r="F59" s="170">
        <f>K59+R59+Y59+AF59+AM59+AT59</f>
        <v>0</v>
      </c>
      <c r="G59" s="170">
        <f>L59+S59+Z59+AG59+AN59+AU59</f>
        <v>0</v>
      </c>
      <c r="H59" s="171">
        <f>M59+T59+AA59+AH59+AO59+AV59</f>
        <v>0</v>
      </c>
      <c r="I59" s="73"/>
      <c r="J59" s="73"/>
      <c r="K59" s="73"/>
      <c r="L59" s="74"/>
      <c r="M59" s="74"/>
      <c r="N59" s="107"/>
      <c r="O59" s="72"/>
      <c r="P59" s="111"/>
      <c r="Q59" s="111"/>
      <c r="R59" s="111"/>
      <c r="S59" s="111"/>
      <c r="T59" s="111"/>
      <c r="U59" s="88"/>
      <c r="V59" s="72"/>
      <c r="W59" s="111"/>
      <c r="X59" s="111"/>
      <c r="Y59" s="111"/>
      <c r="Z59" s="111"/>
      <c r="AA59" s="111"/>
      <c r="AB59" s="88"/>
      <c r="AC59" s="72"/>
      <c r="AD59" s="111"/>
      <c r="AE59" s="111">
        <v>16</v>
      </c>
      <c r="AF59" s="111"/>
      <c r="AG59" s="111"/>
      <c r="AH59" s="111"/>
      <c r="AI59" s="88" t="s">
        <v>25</v>
      </c>
      <c r="AJ59" s="72">
        <v>1</v>
      </c>
      <c r="AK59" s="111"/>
      <c r="AL59" s="111"/>
      <c r="AM59" s="111"/>
      <c r="AN59" s="111"/>
      <c r="AO59" s="111"/>
      <c r="AP59" s="173"/>
      <c r="AQ59" s="72"/>
      <c r="AR59" s="111"/>
      <c r="AS59" s="111"/>
      <c r="AT59" s="111"/>
      <c r="AU59" s="111"/>
      <c r="AV59" s="111"/>
      <c r="AW59" s="273"/>
      <c r="AX59" s="71"/>
    </row>
    <row r="60" spans="1:50" s="9" customFormat="1" ht="23.25">
      <c r="A60" s="222">
        <v>11</v>
      </c>
      <c r="B60" s="175" t="s">
        <v>91</v>
      </c>
      <c r="C60" s="421">
        <f t="shared" si="27"/>
        <v>22</v>
      </c>
      <c r="D60" s="169">
        <f t="shared" si="21"/>
        <v>12</v>
      </c>
      <c r="E60" s="170">
        <f t="shared" si="21"/>
        <v>10</v>
      </c>
      <c r="F60" s="150">
        <f t="shared" si="21"/>
        <v>0</v>
      </c>
      <c r="G60" s="150">
        <f t="shared" si="21"/>
        <v>0</v>
      </c>
      <c r="H60" s="177">
        <f t="shared" si="21"/>
        <v>0</v>
      </c>
      <c r="I60" s="73"/>
      <c r="J60" s="74"/>
      <c r="K60" s="74"/>
      <c r="L60" s="74"/>
      <c r="M60" s="74"/>
      <c r="N60" s="107"/>
      <c r="O60" s="61"/>
      <c r="P60" s="86"/>
      <c r="Q60" s="87"/>
      <c r="R60" s="87"/>
      <c r="S60" s="87"/>
      <c r="T60" s="87"/>
      <c r="U60" s="88"/>
      <c r="V60" s="61"/>
      <c r="W60" s="86"/>
      <c r="X60" s="87"/>
      <c r="Y60" s="87"/>
      <c r="Z60" s="87"/>
      <c r="AA60" s="87"/>
      <c r="AB60" s="88"/>
      <c r="AC60" s="61"/>
      <c r="AD60" s="86"/>
      <c r="AE60" s="87"/>
      <c r="AF60" s="87"/>
      <c r="AG60" s="87"/>
      <c r="AH60" s="87"/>
      <c r="AI60" s="88"/>
      <c r="AJ60" s="61"/>
      <c r="AK60" s="86"/>
      <c r="AL60" s="87"/>
      <c r="AM60" s="87"/>
      <c r="AN60" s="87"/>
      <c r="AO60" s="87"/>
      <c r="AP60" s="88"/>
      <c r="AQ60" s="61"/>
      <c r="AR60" s="86">
        <v>12</v>
      </c>
      <c r="AS60" s="87">
        <v>10</v>
      </c>
      <c r="AT60" s="87"/>
      <c r="AU60" s="87"/>
      <c r="AV60" s="87"/>
      <c r="AW60" s="88" t="s">
        <v>25</v>
      </c>
      <c r="AX60" s="53">
        <v>2</v>
      </c>
    </row>
    <row r="61" spans="1:50" s="9" customFormat="1" ht="23.25">
      <c r="A61" s="238">
        <v>12</v>
      </c>
      <c r="B61" s="175" t="s">
        <v>92</v>
      </c>
      <c r="C61" s="421">
        <f t="shared" si="27"/>
        <v>16</v>
      </c>
      <c r="D61" s="169">
        <f t="shared" si="21"/>
        <v>0</v>
      </c>
      <c r="E61" s="170">
        <f t="shared" si="21"/>
        <v>16</v>
      </c>
      <c r="F61" s="150">
        <f t="shared" si="21"/>
        <v>0</v>
      </c>
      <c r="G61" s="150">
        <f t="shared" si="21"/>
        <v>0</v>
      </c>
      <c r="H61" s="177">
        <f t="shared" si="21"/>
        <v>0</v>
      </c>
      <c r="I61" s="73"/>
      <c r="J61" s="74"/>
      <c r="K61" s="74"/>
      <c r="L61" s="74"/>
      <c r="M61" s="74"/>
      <c r="N61" s="107"/>
      <c r="O61" s="61"/>
      <c r="P61" s="86"/>
      <c r="Q61" s="87"/>
      <c r="R61" s="87"/>
      <c r="S61" s="87"/>
      <c r="T61" s="87"/>
      <c r="U61" s="88"/>
      <c r="V61" s="61"/>
      <c r="W61" s="86"/>
      <c r="X61" s="87"/>
      <c r="Y61" s="87"/>
      <c r="Z61" s="87"/>
      <c r="AA61" s="87"/>
      <c r="AB61" s="88"/>
      <c r="AC61" s="61"/>
      <c r="AD61" s="86"/>
      <c r="AE61" s="87"/>
      <c r="AF61" s="87"/>
      <c r="AG61" s="87"/>
      <c r="AH61" s="87"/>
      <c r="AI61" s="88"/>
      <c r="AJ61" s="61"/>
      <c r="AK61" s="86"/>
      <c r="AL61" s="87">
        <v>16</v>
      </c>
      <c r="AM61" s="87"/>
      <c r="AN61" s="87"/>
      <c r="AO61" s="87"/>
      <c r="AP61" s="88" t="s">
        <v>25</v>
      </c>
      <c r="AQ61" s="61">
        <v>3</v>
      </c>
      <c r="AR61" s="86"/>
      <c r="AS61" s="87"/>
      <c r="AT61" s="87"/>
      <c r="AU61" s="87"/>
      <c r="AV61" s="87"/>
      <c r="AW61" s="88"/>
      <c r="AX61" s="53"/>
    </row>
    <row r="62" spans="1:50" s="9" customFormat="1" ht="23.25">
      <c r="A62" s="222">
        <v>13</v>
      </c>
      <c r="B62" s="175" t="s">
        <v>93</v>
      </c>
      <c r="C62" s="421">
        <f t="shared" si="27"/>
        <v>22</v>
      </c>
      <c r="D62" s="169">
        <f t="shared" si="21"/>
        <v>12</v>
      </c>
      <c r="E62" s="170">
        <f t="shared" si="21"/>
        <v>10</v>
      </c>
      <c r="F62" s="150">
        <f t="shared" si="21"/>
        <v>0</v>
      </c>
      <c r="G62" s="150">
        <f t="shared" si="21"/>
        <v>0</v>
      </c>
      <c r="H62" s="177">
        <f t="shared" si="21"/>
        <v>0</v>
      </c>
      <c r="I62" s="73"/>
      <c r="J62" s="74"/>
      <c r="K62" s="74"/>
      <c r="L62" s="74"/>
      <c r="M62" s="74"/>
      <c r="N62" s="107"/>
      <c r="O62" s="61"/>
      <c r="P62" s="86"/>
      <c r="Q62" s="87"/>
      <c r="R62" s="87"/>
      <c r="S62" s="87"/>
      <c r="T62" s="87"/>
      <c r="U62" s="88"/>
      <c r="V62" s="61"/>
      <c r="W62" s="86"/>
      <c r="X62" s="87"/>
      <c r="Y62" s="87"/>
      <c r="Z62" s="87"/>
      <c r="AA62" s="87"/>
      <c r="AB62" s="88"/>
      <c r="AC62" s="61"/>
      <c r="AD62" s="86"/>
      <c r="AE62" s="87"/>
      <c r="AF62" s="87"/>
      <c r="AG62" s="87"/>
      <c r="AH62" s="87"/>
      <c r="AI62" s="277"/>
      <c r="AJ62" s="61"/>
      <c r="AK62" s="86">
        <v>12</v>
      </c>
      <c r="AL62" s="87">
        <v>10</v>
      </c>
      <c r="AM62" s="87"/>
      <c r="AN62" s="87"/>
      <c r="AO62" s="87"/>
      <c r="AP62" s="88" t="s">
        <v>68</v>
      </c>
      <c r="AQ62" s="61">
        <v>5</v>
      </c>
      <c r="AR62" s="86"/>
      <c r="AS62" s="87"/>
      <c r="AT62" s="87"/>
      <c r="AU62" s="87"/>
      <c r="AV62" s="87"/>
      <c r="AW62" s="88"/>
      <c r="AX62" s="53"/>
    </row>
    <row r="63" spans="1:50" s="9" customFormat="1" ht="23.25">
      <c r="A63" s="238">
        <v>14</v>
      </c>
      <c r="B63" s="175" t="s">
        <v>94</v>
      </c>
      <c r="C63" s="421">
        <f t="shared" si="27"/>
        <v>28</v>
      </c>
      <c r="D63" s="169">
        <f t="shared" si="21"/>
        <v>12</v>
      </c>
      <c r="E63" s="170">
        <f t="shared" si="21"/>
        <v>16</v>
      </c>
      <c r="F63" s="150">
        <f t="shared" si="21"/>
        <v>0</v>
      </c>
      <c r="G63" s="150">
        <f t="shared" si="21"/>
        <v>0</v>
      </c>
      <c r="H63" s="177">
        <f t="shared" si="21"/>
        <v>0</v>
      </c>
      <c r="I63" s="73"/>
      <c r="J63" s="74"/>
      <c r="K63" s="74"/>
      <c r="L63" s="74"/>
      <c r="M63" s="74"/>
      <c r="N63" s="107"/>
      <c r="O63" s="61"/>
      <c r="P63" s="86"/>
      <c r="Q63" s="87"/>
      <c r="R63" s="87"/>
      <c r="S63" s="87"/>
      <c r="T63" s="87"/>
      <c r="U63" s="88"/>
      <c r="V63" s="61"/>
      <c r="W63" s="86"/>
      <c r="X63" s="87"/>
      <c r="Y63" s="87"/>
      <c r="Z63" s="87"/>
      <c r="AA63" s="87"/>
      <c r="AB63" s="88"/>
      <c r="AC63" s="61"/>
      <c r="AD63" s="86"/>
      <c r="AE63" s="87"/>
      <c r="AF63" s="87"/>
      <c r="AG63" s="87"/>
      <c r="AH63" s="87"/>
      <c r="AI63" s="277"/>
      <c r="AJ63" s="61"/>
      <c r="AK63" s="86"/>
      <c r="AL63" s="87"/>
      <c r="AM63" s="87"/>
      <c r="AN63" s="87"/>
      <c r="AO63" s="87"/>
      <c r="AP63" s="88"/>
      <c r="AQ63" s="61"/>
      <c r="AR63" s="86">
        <v>12</v>
      </c>
      <c r="AS63" s="87">
        <v>16</v>
      </c>
      <c r="AT63" s="87"/>
      <c r="AU63" s="87"/>
      <c r="AV63" s="87"/>
      <c r="AW63" s="277" t="s">
        <v>68</v>
      </c>
      <c r="AX63" s="178">
        <v>4</v>
      </c>
    </row>
    <row r="64" spans="1:50" s="9" customFormat="1" ht="23.25">
      <c r="A64" s="222">
        <v>15</v>
      </c>
      <c r="B64" s="175" t="s">
        <v>95</v>
      </c>
      <c r="C64" s="421">
        <f t="shared" si="27"/>
        <v>16</v>
      </c>
      <c r="D64" s="169">
        <f t="shared" si="21"/>
        <v>0</v>
      </c>
      <c r="E64" s="170">
        <f t="shared" si="21"/>
        <v>16</v>
      </c>
      <c r="F64" s="150">
        <f t="shared" si="21"/>
        <v>0</v>
      </c>
      <c r="G64" s="150">
        <f t="shared" si="21"/>
        <v>0</v>
      </c>
      <c r="H64" s="177">
        <f t="shared" si="21"/>
        <v>0</v>
      </c>
      <c r="I64" s="73"/>
      <c r="J64" s="74"/>
      <c r="K64" s="74"/>
      <c r="L64" s="74"/>
      <c r="M64" s="74"/>
      <c r="N64" s="107"/>
      <c r="O64" s="61"/>
      <c r="P64" s="86"/>
      <c r="Q64" s="87"/>
      <c r="R64" s="87"/>
      <c r="S64" s="87"/>
      <c r="T64" s="87"/>
      <c r="U64" s="88"/>
      <c r="V64" s="61"/>
      <c r="W64" s="86"/>
      <c r="X64" s="87"/>
      <c r="Y64" s="87"/>
      <c r="Z64" s="87"/>
      <c r="AA64" s="87"/>
      <c r="AB64" s="88"/>
      <c r="AC64" s="61"/>
      <c r="AD64" s="86"/>
      <c r="AE64" s="87"/>
      <c r="AF64" s="87"/>
      <c r="AG64" s="87"/>
      <c r="AH64" s="87"/>
      <c r="AI64" s="277"/>
      <c r="AJ64" s="61"/>
      <c r="AK64" s="86"/>
      <c r="AL64" s="87"/>
      <c r="AM64" s="87"/>
      <c r="AN64" s="87"/>
      <c r="AO64" s="87"/>
      <c r="AP64" s="88"/>
      <c r="AQ64" s="61"/>
      <c r="AR64" s="86"/>
      <c r="AS64" s="87">
        <v>16</v>
      </c>
      <c r="AT64" s="87"/>
      <c r="AU64" s="87"/>
      <c r="AV64" s="87"/>
      <c r="AW64" s="88" t="s">
        <v>25</v>
      </c>
      <c r="AX64" s="53">
        <v>3</v>
      </c>
    </row>
    <row r="65" spans="1:50" s="9" customFormat="1" ht="23.25">
      <c r="A65" s="238">
        <v>16</v>
      </c>
      <c r="B65" s="152" t="s">
        <v>227</v>
      </c>
      <c r="C65" s="421">
        <f t="shared" si="27"/>
        <v>12</v>
      </c>
      <c r="D65" s="169">
        <f aca="true" t="shared" si="28" ref="D65:H68">I65+P65+W65+AD65+AK65+AR65</f>
        <v>12</v>
      </c>
      <c r="E65" s="170">
        <f t="shared" si="28"/>
        <v>0</v>
      </c>
      <c r="F65" s="150">
        <f t="shared" si="28"/>
        <v>0</v>
      </c>
      <c r="G65" s="150">
        <f t="shared" si="28"/>
        <v>0</v>
      </c>
      <c r="H65" s="177">
        <f t="shared" si="28"/>
        <v>0</v>
      </c>
      <c r="I65" s="73"/>
      <c r="J65" s="74"/>
      <c r="K65" s="74"/>
      <c r="L65" s="74"/>
      <c r="M65" s="74"/>
      <c r="N65" s="107"/>
      <c r="O65" s="61"/>
      <c r="P65" s="86"/>
      <c r="Q65" s="87"/>
      <c r="R65" s="87"/>
      <c r="S65" s="87"/>
      <c r="T65" s="87"/>
      <c r="U65" s="88"/>
      <c r="V65" s="61"/>
      <c r="W65" s="86"/>
      <c r="X65" s="87"/>
      <c r="Y65" s="87"/>
      <c r="Z65" s="87"/>
      <c r="AA65" s="87"/>
      <c r="AB65" s="88"/>
      <c r="AC65" s="61"/>
      <c r="AD65" s="86"/>
      <c r="AE65" s="87"/>
      <c r="AF65" s="87"/>
      <c r="AG65" s="87"/>
      <c r="AH65" s="87"/>
      <c r="AI65" s="277"/>
      <c r="AJ65" s="61"/>
      <c r="AK65" s="86"/>
      <c r="AL65" s="87"/>
      <c r="AM65" s="87"/>
      <c r="AN65" s="87"/>
      <c r="AO65" s="87"/>
      <c r="AP65" s="277"/>
      <c r="AQ65" s="61"/>
      <c r="AR65" s="86">
        <v>12</v>
      </c>
      <c r="AS65" s="87"/>
      <c r="AT65" s="87"/>
      <c r="AU65" s="87"/>
      <c r="AV65" s="87"/>
      <c r="AW65" s="88" t="s">
        <v>25</v>
      </c>
      <c r="AX65" s="53">
        <v>2</v>
      </c>
    </row>
    <row r="66" spans="1:50" s="9" customFormat="1" ht="23.25">
      <c r="A66" s="222">
        <v>17</v>
      </c>
      <c r="B66" s="388" t="s">
        <v>80</v>
      </c>
      <c r="C66" s="421">
        <f t="shared" si="27"/>
        <v>16</v>
      </c>
      <c r="D66" s="169">
        <f t="shared" si="28"/>
        <v>0</v>
      </c>
      <c r="E66" s="170">
        <f t="shared" si="28"/>
        <v>0</v>
      </c>
      <c r="F66" s="150">
        <f t="shared" si="28"/>
        <v>0</v>
      </c>
      <c r="G66" s="150">
        <f t="shared" si="28"/>
        <v>16</v>
      </c>
      <c r="H66" s="177">
        <f t="shared" si="28"/>
        <v>0</v>
      </c>
      <c r="I66" s="73"/>
      <c r="J66" s="74"/>
      <c r="K66" s="74"/>
      <c r="L66" s="74"/>
      <c r="M66" s="74"/>
      <c r="N66" s="107"/>
      <c r="O66" s="61"/>
      <c r="P66" s="86"/>
      <c r="Q66" s="87"/>
      <c r="R66" s="87"/>
      <c r="S66" s="87"/>
      <c r="T66" s="87"/>
      <c r="U66" s="88"/>
      <c r="V66" s="61"/>
      <c r="W66" s="86"/>
      <c r="X66" s="87"/>
      <c r="Y66" s="87"/>
      <c r="Z66" s="87"/>
      <c r="AA66" s="87"/>
      <c r="AB66" s="88"/>
      <c r="AC66" s="61"/>
      <c r="AD66" s="86"/>
      <c r="AE66" s="87"/>
      <c r="AF66" s="87"/>
      <c r="AG66" s="87"/>
      <c r="AH66" s="87"/>
      <c r="AI66" s="277"/>
      <c r="AJ66" s="61"/>
      <c r="AK66" s="86"/>
      <c r="AL66" s="87"/>
      <c r="AM66" s="87"/>
      <c r="AN66" s="87">
        <v>16</v>
      </c>
      <c r="AO66" s="87"/>
      <c r="AP66" s="277" t="s">
        <v>25</v>
      </c>
      <c r="AQ66" s="61">
        <v>2</v>
      </c>
      <c r="AR66" s="86"/>
      <c r="AS66" s="87"/>
      <c r="AT66" s="87"/>
      <c r="AU66" s="87"/>
      <c r="AV66" s="87"/>
      <c r="AW66" s="88"/>
      <c r="AX66" s="53"/>
    </row>
    <row r="67" spans="1:50" s="9" customFormat="1" ht="46.5">
      <c r="A67" s="238">
        <v>18</v>
      </c>
      <c r="B67" s="152" t="s">
        <v>96</v>
      </c>
      <c r="C67" s="421">
        <f t="shared" si="27"/>
        <v>16</v>
      </c>
      <c r="D67" s="169">
        <f t="shared" si="28"/>
        <v>0</v>
      </c>
      <c r="E67" s="170">
        <f t="shared" si="28"/>
        <v>0</v>
      </c>
      <c r="F67" s="150">
        <f t="shared" si="28"/>
        <v>0</v>
      </c>
      <c r="G67" s="150">
        <f t="shared" si="28"/>
        <v>16</v>
      </c>
      <c r="H67" s="177">
        <f t="shared" si="28"/>
        <v>0</v>
      </c>
      <c r="I67" s="73"/>
      <c r="J67" s="74"/>
      <c r="K67" s="74"/>
      <c r="L67" s="74"/>
      <c r="M67" s="74"/>
      <c r="N67" s="107"/>
      <c r="O67" s="61"/>
      <c r="P67" s="86"/>
      <c r="Q67" s="87"/>
      <c r="R67" s="87"/>
      <c r="S67" s="87"/>
      <c r="T67" s="87"/>
      <c r="U67" s="88"/>
      <c r="V67" s="61"/>
      <c r="W67" s="86"/>
      <c r="X67" s="87"/>
      <c r="Y67" s="87"/>
      <c r="Z67" s="87"/>
      <c r="AA67" s="87"/>
      <c r="AB67" s="88"/>
      <c r="AC67" s="61"/>
      <c r="AD67" s="86"/>
      <c r="AE67" s="87"/>
      <c r="AF67" s="87"/>
      <c r="AG67" s="87"/>
      <c r="AH67" s="87"/>
      <c r="AI67" s="277"/>
      <c r="AJ67" s="61"/>
      <c r="AK67" s="86"/>
      <c r="AL67" s="87"/>
      <c r="AM67" s="87"/>
      <c r="AN67" s="87">
        <v>16</v>
      </c>
      <c r="AO67" s="87"/>
      <c r="AP67" s="277" t="s">
        <v>25</v>
      </c>
      <c r="AQ67" s="61">
        <v>2</v>
      </c>
      <c r="AR67" s="86"/>
      <c r="AS67" s="87"/>
      <c r="AT67" s="87"/>
      <c r="AU67" s="87"/>
      <c r="AV67" s="87"/>
      <c r="AW67" s="88"/>
      <c r="AX67" s="53"/>
    </row>
    <row r="68" spans="1:50" s="9" customFormat="1" ht="24" thickBot="1">
      <c r="A68" s="222">
        <v>19</v>
      </c>
      <c r="B68" s="260" t="s">
        <v>78</v>
      </c>
      <c r="C68" s="430">
        <f t="shared" si="27"/>
        <v>12</v>
      </c>
      <c r="D68" s="264">
        <f t="shared" si="28"/>
        <v>0</v>
      </c>
      <c r="E68" s="113">
        <f t="shared" si="28"/>
        <v>0</v>
      </c>
      <c r="F68" s="156">
        <f t="shared" si="28"/>
        <v>0</v>
      </c>
      <c r="G68" s="156">
        <f t="shared" si="28"/>
        <v>12</v>
      </c>
      <c r="H68" s="183">
        <f t="shared" si="28"/>
        <v>0</v>
      </c>
      <c r="I68" s="434"/>
      <c r="J68" s="56"/>
      <c r="K68" s="56"/>
      <c r="L68" s="56"/>
      <c r="M68" s="56"/>
      <c r="N68" s="82"/>
      <c r="O68" s="102"/>
      <c r="P68" s="55"/>
      <c r="Q68" s="56"/>
      <c r="R68" s="56"/>
      <c r="S68" s="56"/>
      <c r="T68" s="56"/>
      <c r="U68" s="82"/>
      <c r="V68" s="102"/>
      <c r="W68" s="55"/>
      <c r="X68" s="56"/>
      <c r="Y68" s="56"/>
      <c r="Z68" s="56">
        <v>12</v>
      </c>
      <c r="AA68" s="56"/>
      <c r="AB68" s="82" t="s">
        <v>25</v>
      </c>
      <c r="AC68" s="102">
        <v>1</v>
      </c>
      <c r="AD68" s="81"/>
      <c r="AE68" s="56"/>
      <c r="AF68" s="56"/>
      <c r="AG68" s="56"/>
      <c r="AH68" s="56"/>
      <c r="AI68" s="82"/>
      <c r="AJ68" s="102"/>
      <c r="AK68" s="81"/>
      <c r="AL68" s="56"/>
      <c r="AM68" s="56"/>
      <c r="AN68" s="56"/>
      <c r="AO68" s="56"/>
      <c r="AP68" s="82"/>
      <c r="AQ68" s="83"/>
      <c r="AR68" s="81"/>
      <c r="AS68" s="56"/>
      <c r="AT68" s="56"/>
      <c r="AU68" s="56"/>
      <c r="AV68" s="56"/>
      <c r="AW68" s="57"/>
      <c r="AX68" s="178"/>
    </row>
    <row r="69" spans="1:50" s="9" customFormat="1" ht="24" thickBot="1">
      <c r="A69" s="224"/>
      <c r="B69" s="224"/>
      <c r="C69" s="192"/>
      <c r="D69" s="192"/>
      <c r="E69" s="192"/>
      <c r="F69" s="192"/>
      <c r="G69" s="192"/>
      <c r="H69" s="192"/>
      <c r="I69" s="100"/>
      <c r="J69" s="100"/>
      <c r="K69" s="100"/>
      <c r="L69" s="100"/>
      <c r="M69" s="100"/>
      <c r="N69" s="100"/>
      <c r="O69" s="192"/>
      <c r="P69" s="77"/>
      <c r="Q69" s="77"/>
      <c r="R69" s="77"/>
      <c r="S69" s="77"/>
      <c r="T69" s="77"/>
      <c r="U69" s="77"/>
      <c r="V69" s="192"/>
      <c r="W69" s="77"/>
      <c r="X69" s="77"/>
      <c r="Y69" s="77"/>
      <c r="Z69" s="77"/>
      <c r="AA69" s="77"/>
      <c r="AB69" s="77"/>
      <c r="AC69" s="192"/>
      <c r="AD69" s="77"/>
      <c r="AE69" s="77"/>
      <c r="AF69" s="77"/>
      <c r="AG69" s="77"/>
      <c r="AH69" s="77"/>
      <c r="AI69" s="192"/>
      <c r="AJ69" s="192"/>
      <c r="AK69" s="77"/>
      <c r="AL69" s="77"/>
      <c r="AM69" s="77"/>
      <c r="AN69" s="77"/>
      <c r="AO69" s="77"/>
      <c r="AP69" s="192"/>
      <c r="AQ69" s="192"/>
      <c r="AR69" s="77"/>
      <c r="AS69" s="77"/>
      <c r="AT69" s="77"/>
      <c r="AU69" s="77"/>
      <c r="AV69" s="77"/>
      <c r="AW69" s="77"/>
      <c r="AX69" s="192"/>
    </row>
    <row r="70" spans="1:50" s="9" customFormat="1" ht="23.25" thickBot="1">
      <c r="A70" s="159" t="s">
        <v>175</v>
      </c>
      <c r="B70" s="400" t="s">
        <v>204</v>
      </c>
      <c r="C70" s="161">
        <f>SUM(C71:C73)</f>
        <v>128</v>
      </c>
      <c r="D70" s="162">
        <f aca="true" t="shared" si="29" ref="D70:E73">I70+P70+W70+AD70+AK70+AR70</f>
        <v>64</v>
      </c>
      <c r="E70" s="163">
        <f>J70+Q70+X70+AE70+AL70+AS70</f>
        <v>64</v>
      </c>
      <c r="F70" s="163">
        <f aca="true" t="shared" si="30" ref="F70:H73">K70+R70+Y70+AF70+AM70+AT70</f>
        <v>0</v>
      </c>
      <c r="G70" s="163">
        <f t="shared" si="30"/>
        <v>0</v>
      </c>
      <c r="H70" s="164">
        <f t="shared" si="30"/>
        <v>0</v>
      </c>
      <c r="I70" s="162">
        <f>SUM(I71:I73)</f>
        <v>0</v>
      </c>
      <c r="J70" s="162">
        <f>SUM(J71:J73)</f>
        <v>0</v>
      </c>
      <c r="K70" s="162">
        <f>SUM(K71:K73)</f>
        <v>0</v>
      </c>
      <c r="L70" s="162">
        <f>SUM(L71:L73)</f>
        <v>0</v>
      </c>
      <c r="M70" s="162">
        <f>SUM(M71:M73)</f>
        <v>0</v>
      </c>
      <c r="N70" s="162">
        <f>COUNTIF(N71:N73,"E")</f>
        <v>0</v>
      </c>
      <c r="O70" s="162">
        <f aca="true" t="shared" si="31" ref="O70:T70">SUM(O71:O73)</f>
        <v>0</v>
      </c>
      <c r="P70" s="162">
        <f t="shared" si="31"/>
        <v>0</v>
      </c>
      <c r="Q70" s="162">
        <f t="shared" si="31"/>
        <v>0</v>
      </c>
      <c r="R70" s="162">
        <f t="shared" si="31"/>
        <v>0</v>
      </c>
      <c r="S70" s="162">
        <f t="shared" si="31"/>
        <v>0</v>
      </c>
      <c r="T70" s="162">
        <f t="shared" si="31"/>
        <v>0</v>
      </c>
      <c r="U70" s="162">
        <f>COUNTIF(U71:U73,"E")</f>
        <v>0</v>
      </c>
      <c r="V70" s="162">
        <f aca="true" t="shared" si="32" ref="V70:AA70">SUM(V71:V73)</f>
        <v>0</v>
      </c>
      <c r="W70" s="162">
        <f t="shared" si="32"/>
        <v>16</v>
      </c>
      <c r="X70" s="162">
        <f t="shared" si="32"/>
        <v>12</v>
      </c>
      <c r="Y70" s="162">
        <f t="shared" si="32"/>
        <v>0</v>
      </c>
      <c r="Z70" s="162">
        <f t="shared" si="32"/>
        <v>0</v>
      </c>
      <c r="AA70" s="162">
        <f t="shared" si="32"/>
        <v>0</v>
      </c>
      <c r="AB70" s="162">
        <f>COUNTIF(AB71:AB73,"E")</f>
        <v>0</v>
      </c>
      <c r="AC70" s="162">
        <f aca="true" t="shared" si="33" ref="AC70:AH70">SUM(AC71:AC73)</f>
        <v>4</v>
      </c>
      <c r="AD70" s="162">
        <f t="shared" si="33"/>
        <v>32</v>
      </c>
      <c r="AE70" s="162">
        <f t="shared" si="33"/>
        <v>12</v>
      </c>
      <c r="AF70" s="162">
        <f t="shared" si="33"/>
        <v>0</v>
      </c>
      <c r="AG70" s="162">
        <f t="shared" si="33"/>
        <v>0</v>
      </c>
      <c r="AH70" s="162">
        <f t="shared" si="33"/>
        <v>0</v>
      </c>
      <c r="AI70" s="162">
        <f>COUNTIF(AI71:AI73,"E")</f>
        <v>0</v>
      </c>
      <c r="AJ70" s="162">
        <f aca="true" t="shared" si="34" ref="AJ70:AO70">SUM(AJ71:AJ73)</f>
        <v>6</v>
      </c>
      <c r="AK70" s="162">
        <f t="shared" si="34"/>
        <v>16</v>
      </c>
      <c r="AL70" s="162">
        <f t="shared" si="34"/>
        <v>28</v>
      </c>
      <c r="AM70" s="162">
        <f t="shared" si="34"/>
        <v>0</v>
      </c>
      <c r="AN70" s="162">
        <f t="shared" si="34"/>
        <v>0</v>
      </c>
      <c r="AO70" s="162">
        <f t="shared" si="34"/>
        <v>0</v>
      </c>
      <c r="AP70" s="162">
        <f>COUNTIF(AP71:AP73,"E")</f>
        <v>0</v>
      </c>
      <c r="AQ70" s="162">
        <f aca="true" t="shared" si="35" ref="AQ70:AV70">SUM(AQ71:AQ73)</f>
        <v>6</v>
      </c>
      <c r="AR70" s="162">
        <f t="shared" si="35"/>
        <v>0</v>
      </c>
      <c r="AS70" s="162">
        <f t="shared" si="35"/>
        <v>12</v>
      </c>
      <c r="AT70" s="162">
        <f t="shared" si="35"/>
        <v>0</v>
      </c>
      <c r="AU70" s="162">
        <f t="shared" si="35"/>
        <v>0</v>
      </c>
      <c r="AV70" s="162">
        <f t="shared" si="35"/>
        <v>0</v>
      </c>
      <c r="AW70" s="162">
        <f>COUNTIF(AW71:AW73,"E")</f>
        <v>0</v>
      </c>
      <c r="AX70" s="162">
        <f>SUM(AX71:AX73)</f>
        <v>3</v>
      </c>
    </row>
    <row r="71" spans="1:50" s="9" customFormat="1" ht="23.25">
      <c r="A71" s="452">
        <v>1</v>
      </c>
      <c r="B71" s="399" t="s">
        <v>230</v>
      </c>
      <c r="C71" s="421">
        <f>SUM(D71:H71)</f>
        <v>64</v>
      </c>
      <c r="D71" s="169">
        <f t="shared" si="29"/>
        <v>48</v>
      </c>
      <c r="E71" s="170">
        <f t="shared" si="29"/>
        <v>16</v>
      </c>
      <c r="F71" s="170">
        <f t="shared" si="30"/>
        <v>0</v>
      </c>
      <c r="G71" s="170">
        <f t="shared" si="30"/>
        <v>0</v>
      </c>
      <c r="H71" s="171">
        <f t="shared" si="30"/>
        <v>0</v>
      </c>
      <c r="I71" s="73"/>
      <c r="J71" s="73"/>
      <c r="K71" s="73"/>
      <c r="L71" s="74"/>
      <c r="M71" s="74"/>
      <c r="N71" s="107"/>
      <c r="O71" s="72"/>
      <c r="P71" s="73"/>
      <c r="Q71" s="73"/>
      <c r="R71" s="73"/>
      <c r="S71" s="74"/>
      <c r="T71" s="74"/>
      <c r="U71" s="107"/>
      <c r="V71" s="72"/>
      <c r="W71" s="73">
        <v>16</v>
      </c>
      <c r="X71" s="73"/>
      <c r="Y71" s="73"/>
      <c r="Z71" s="74"/>
      <c r="AA71" s="74"/>
      <c r="AB71" s="107" t="s">
        <v>25</v>
      </c>
      <c r="AC71" s="72">
        <v>2</v>
      </c>
      <c r="AD71" s="73">
        <v>16</v>
      </c>
      <c r="AE71" s="73"/>
      <c r="AF71" s="73"/>
      <c r="AG71" s="74"/>
      <c r="AH71" s="74"/>
      <c r="AI71" s="107" t="s">
        <v>25</v>
      </c>
      <c r="AJ71" s="72">
        <v>2</v>
      </c>
      <c r="AK71" s="73">
        <v>16</v>
      </c>
      <c r="AL71" s="73">
        <v>16</v>
      </c>
      <c r="AM71" s="73"/>
      <c r="AN71" s="74"/>
      <c r="AO71" s="74"/>
      <c r="AP71" s="107" t="s">
        <v>25</v>
      </c>
      <c r="AQ71" s="72">
        <v>4</v>
      </c>
      <c r="AR71" s="73"/>
      <c r="AS71" s="73"/>
      <c r="AT71" s="73"/>
      <c r="AU71" s="74"/>
      <c r="AV71" s="74"/>
      <c r="AW71" s="107"/>
      <c r="AX71" s="72"/>
    </row>
    <row r="72" spans="1:50" s="9" customFormat="1" ht="23.25">
      <c r="A72" s="452">
        <v>2</v>
      </c>
      <c r="B72" s="399" t="s">
        <v>229</v>
      </c>
      <c r="C72" s="421">
        <f>SUM(D72:H72)</f>
        <v>16</v>
      </c>
      <c r="D72" s="169">
        <f>I72+P72+W72+AD72+AK72+AR72</f>
        <v>16</v>
      </c>
      <c r="E72" s="170">
        <f>J72+Q72+X72+AE72+AL72+AS72</f>
        <v>0</v>
      </c>
      <c r="F72" s="170">
        <f>K72+R72+Y72+AF72+AM72+AT72</f>
        <v>0</v>
      </c>
      <c r="G72" s="170">
        <f>L72+S72+Z72+AG72+AN72+AU72</f>
        <v>0</v>
      </c>
      <c r="H72" s="171">
        <f>M72+T72+AA72+AH72+AO72+AV72</f>
        <v>0</v>
      </c>
      <c r="I72" s="73"/>
      <c r="J72" s="73"/>
      <c r="K72" s="73"/>
      <c r="L72" s="74"/>
      <c r="M72" s="74"/>
      <c r="N72" s="107"/>
      <c r="O72" s="72"/>
      <c r="P72" s="73"/>
      <c r="Q72" s="73"/>
      <c r="R72" s="73"/>
      <c r="S72" s="74"/>
      <c r="T72" s="74"/>
      <c r="U72" s="107"/>
      <c r="V72" s="72"/>
      <c r="W72" s="73"/>
      <c r="X72" s="73"/>
      <c r="Y72" s="73"/>
      <c r="Z72" s="74"/>
      <c r="AA72" s="74"/>
      <c r="AB72" s="107"/>
      <c r="AC72" s="72"/>
      <c r="AD72" s="73">
        <v>16</v>
      </c>
      <c r="AE72" s="73"/>
      <c r="AF72" s="73"/>
      <c r="AG72" s="74"/>
      <c r="AH72" s="74"/>
      <c r="AI72" s="107" t="s">
        <v>25</v>
      </c>
      <c r="AJ72" s="72">
        <v>2</v>
      </c>
      <c r="AK72" s="73"/>
      <c r="AL72" s="73"/>
      <c r="AM72" s="73"/>
      <c r="AN72" s="74"/>
      <c r="AO72" s="74"/>
      <c r="AP72" s="107"/>
      <c r="AQ72" s="72"/>
      <c r="AR72" s="73"/>
      <c r="AS72" s="73"/>
      <c r="AT72" s="73"/>
      <c r="AU72" s="74"/>
      <c r="AV72" s="74"/>
      <c r="AW72" s="107"/>
      <c r="AX72" s="72"/>
    </row>
    <row r="73" spans="1:50" s="9" customFormat="1" ht="23.25">
      <c r="A73" s="414">
        <v>3</v>
      </c>
      <c r="B73" s="394" t="s">
        <v>232</v>
      </c>
      <c r="C73" s="421">
        <f>SUM(D73:H73)</f>
        <v>48</v>
      </c>
      <c r="D73" s="169">
        <f t="shared" si="29"/>
        <v>0</v>
      </c>
      <c r="E73" s="170">
        <f t="shared" si="29"/>
        <v>48</v>
      </c>
      <c r="F73" s="170">
        <f t="shared" si="30"/>
        <v>0</v>
      </c>
      <c r="G73" s="170">
        <f t="shared" si="30"/>
        <v>0</v>
      </c>
      <c r="H73" s="171">
        <f t="shared" si="30"/>
        <v>0</v>
      </c>
      <c r="I73" s="73"/>
      <c r="J73" s="73"/>
      <c r="K73" s="73"/>
      <c r="L73" s="74"/>
      <c r="M73" s="74"/>
      <c r="N73" s="107"/>
      <c r="O73" s="72"/>
      <c r="P73" s="73"/>
      <c r="Q73" s="73"/>
      <c r="R73" s="73"/>
      <c r="S73" s="74"/>
      <c r="T73" s="74"/>
      <c r="U73" s="107"/>
      <c r="V73" s="72"/>
      <c r="W73" s="73"/>
      <c r="X73" s="73">
        <v>12</v>
      </c>
      <c r="Y73" s="73"/>
      <c r="Z73" s="74"/>
      <c r="AA73" s="74"/>
      <c r="AB73" s="107" t="s">
        <v>25</v>
      </c>
      <c r="AC73" s="72">
        <v>2</v>
      </c>
      <c r="AD73" s="73"/>
      <c r="AE73" s="73">
        <v>12</v>
      </c>
      <c r="AF73" s="73"/>
      <c r="AG73" s="74"/>
      <c r="AH73" s="74"/>
      <c r="AI73" s="107" t="s">
        <v>25</v>
      </c>
      <c r="AJ73" s="72">
        <v>2</v>
      </c>
      <c r="AK73" s="73"/>
      <c r="AL73" s="73">
        <v>12</v>
      </c>
      <c r="AM73" s="73"/>
      <c r="AN73" s="74"/>
      <c r="AO73" s="74"/>
      <c r="AP73" s="107" t="s">
        <v>25</v>
      </c>
      <c r="AQ73" s="72">
        <v>2</v>
      </c>
      <c r="AR73" s="73"/>
      <c r="AS73" s="73">
        <v>12</v>
      </c>
      <c r="AT73" s="73"/>
      <c r="AU73" s="74"/>
      <c r="AV73" s="74"/>
      <c r="AW73" s="107" t="s">
        <v>220</v>
      </c>
      <c r="AX73" s="72">
        <v>3</v>
      </c>
    </row>
    <row r="74" spans="1:50" s="9" customFormat="1" ht="24" thickBot="1">
      <c r="A74" s="192"/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77"/>
      <c r="Q74" s="77"/>
      <c r="R74" s="77"/>
      <c r="S74" s="77"/>
      <c r="T74" s="77"/>
      <c r="U74" s="77"/>
      <c r="V74" s="192"/>
      <c r="W74" s="77"/>
      <c r="X74" s="77"/>
      <c r="Y74" s="77"/>
      <c r="Z74" s="77"/>
      <c r="AA74" s="77"/>
      <c r="AB74" s="77"/>
      <c r="AC74" s="192"/>
      <c r="AD74" s="77"/>
      <c r="AE74" s="77"/>
      <c r="AF74" s="77"/>
      <c r="AG74" s="77"/>
      <c r="AH74" s="77"/>
      <c r="AI74" s="77"/>
      <c r="AJ74" s="192"/>
      <c r="AK74" s="77"/>
      <c r="AL74" s="77"/>
      <c r="AM74" s="77"/>
      <c r="AN74" s="100"/>
      <c r="AO74" s="77"/>
      <c r="AP74" s="77"/>
      <c r="AQ74" s="192"/>
      <c r="AR74" s="77"/>
      <c r="AS74" s="77"/>
      <c r="AT74" s="77"/>
      <c r="AU74" s="77"/>
      <c r="AV74" s="77"/>
      <c r="AW74" s="77"/>
      <c r="AX74" s="192"/>
    </row>
    <row r="75" spans="1:50" s="9" customFormat="1" ht="24" thickBot="1">
      <c r="A75" s="159" t="s">
        <v>68</v>
      </c>
      <c r="B75" s="235" t="s">
        <v>34</v>
      </c>
      <c r="C75" s="161">
        <f>SUM(D75:H75)</f>
        <v>480</v>
      </c>
      <c r="D75" s="282">
        <f aca="true" t="shared" si="36" ref="D75:H79">I75+P75+W75+AD75+AK75+AR75</f>
        <v>0</v>
      </c>
      <c r="E75" s="283">
        <f t="shared" si="36"/>
        <v>0</v>
      </c>
      <c r="F75" s="283">
        <f t="shared" si="36"/>
        <v>0</v>
      </c>
      <c r="G75" s="283">
        <f t="shared" si="36"/>
        <v>0</v>
      </c>
      <c r="H75" s="164">
        <f t="shared" si="36"/>
        <v>480</v>
      </c>
      <c r="I75" s="284">
        <f>SUM(I76:I79)</f>
        <v>0</v>
      </c>
      <c r="J75" s="284">
        <f>SUM(J76:J79)</f>
        <v>0</v>
      </c>
      <c r="K75" s="284">
        <f>SUM(K76:K79)</f>
        <v>0</v>
      </c>
      <c r="L75" s="284">
        <f>SUM(L76:L79)</f>
        <v>0</v>
      </c>
      <c r="M75" s="284">
        <f>SUM(M76:M79)</f>
        <v>0</v>
      </c>
      <c r="N75" s="165">
        <f>COUNTIF(N76:N79,"E")</f>
        <v>0</v>
      </c>
      <c r="O75" s="285">
        <f aca="true" t="shared" si="37" ref="O75:T75">SUM(O76:O79)</f>
        <v>0</v>
      </c>
      <c r="P75" s="284">
        <f t="shared" si="37"/>
        <v>0</v>
      </c>
      <c r="Q75" s="284">
        <f t="shared" si="37"/>
        <v>0</v>
      </c>
      <c r="R75" s="284">
        <f t="shared" si="37"/>
        <v>0</v>
      </c>
      <c r="S75" s="284">
        <f t="shared" si="37"/>
        <v>0</v>
      </c>
      <c r="T75" s="284">
        <f t="shared" si="37"/>
        <v>80</v>
      </c>
      <c r="U75" s="165">
        <f>COUNTIF(U76:U79,"E")</f>
        <v>0</v>
      </c>
      <c r="V75" s="285">
        <f aca="true" t="shared" si="38" ref="V75:AA75">SUM(V76:V79)</f>
        <v>3</v>
      </c>
      <c r="W75" s="284">
        <f t="shared" si="38"/>
        <v>0</v>
      </c>
      <c r="X75" s="284">
        <f t="shared" si="38"/>
        <v>0</v>
      </c>
      <c r="Y75" s="284">
        <f t="shared" si="38"/>
        <v>0</v>
      </c>
      <c r="Z75" s="284">
        <f t="shared" si="38"/>
        <v>0</v>
      </c>
      <c r="AA75" s="284">
        <f t="shared" si="38"/>
        <v>80</v>
      </c>
      <c r="AB75" s="165">
        <f>COUNTIF(AB76:AB79,"E")</f>
        <v>0</v>
      </c>
      <c r="AC75" s="285">
        <f>SUM(AC76:AC79)</f>
        <v>3</v>
      </c>
      <c r="AD75" s="284">
        <f>SUM(AD79:AD80)</f>
        <v>0</v>
      </c>
      <c r="AE75" s="284">
        <f>SUM(AE79:AE80)</f>
        <v>0</v>
      </c>
      <c r="AF75" s="284">
        <f>SUM(AF79:AF80)</f>
        <v>0</v>
      </c>
      <c r="AG75" s="284">
        <f>SUM(AG79:AG80)</f>
        <v>0</v>
      </c>
      <c r="AH75" s="284">
        <f>SUM(AH76:AH80)</f>
        <v>160</v>
      </c>
      <c r="AI75" s="284">
        <f>SUM(AI79:AI80)</f>
        <v>0</v>
      </c>
      <c r="AJ75" s="285">
        <f>SUM(AJ76:AJ79)</f>
        <v>5</v>
      </c>
      <c r="AK75" s="284">
        <f>SUM(AK79:AK80)</f>
        <v>0</v>
      </c>
      <c r="AL75" s="284">
        <f>SUM(AL79:AL80)</f>
        <v>0</v>
      </c>
      <c r="AM75" s="284">
        <f>SUM(AM79:AM80)</f>
        <v>0</v>
      </c>
      <c r="AN75" s="284">
        <f>SUM(AN79:AN80)</f>
        <v>0</v>
      </c>
      <c r="AO75" s="284">
        <f>SUM(AO76:AO80)</f>
        <v>80</v>
      </c>
      <c r="AP75" s="284">
        <f>SUM(AP79:AP80)</f>
        <v>0</v>
      </c>
      <c r="AQ75" s="285">
        <f>SUM(AQ76:AQ79)</f>
        <v>3</v>
      </c>
      <c r="AR75" s="284">
        <f>SUM(AR79:AR80)</f>
        <v>0</v>
      </c>
      <c r="AS75" s="284">
        <f>SUM(AS79:AS80)</f>
        <v>0</v>
      </c>
      <c r="AT75" s="284">
        <f>SUM(AT79:AT80)</f>
        <v>0</v>
      </c>
      <c r="AU75" s="284">
        <f>SUM(AU76:AU80)</f>
        <v>0</v>
      </c>
      <c r="AV75" s="284">
        <f>SUM(AV76:AV80)</f>
        <v>80</v>
      </c>
      <c r="AW75" s="284">
        <f>SUM(AW79:AW80)</f>
        <v>0</v>
      </c>
      <c r="AX75" s="286">
        <f>SUM(AX76:AX79)</f>
        <v>3</v>
      </c>
    </row>
    <row r="76" spans="1:50" s="9" customFormat="1" ht="23.25">
      <c r="A76" s="254">
        <v>1</v>
      </c>
      <c r="B76" s="167" t="s">
        <v>114</v>
      </c>
      <c r="C76" s="421">
        <f>SUM(D76:H76)</f>
        <v>80</v>
      </c>
      <c r="D76" s="169">
        <f t="shared" si="36"/>
        <v>0</v>
      </c>
      <c r="E76" s="170">
        <f t="shared" si="36"/>
        <v>0</v>
      </c>
      <c r="F76" s="170">
        <f t="shared" si="36"/>
        <v>0</v>
      </c>
      <c r="G76" s="170">
        <f t="shared" si="36"/>
        <v>0</v>
      </c>
      <c r="H76" s="171">
        <f t="shared" si="36"/>
        <v>80</v>
      </c>
      <c r="I76" s="73"/>
      <c r="J76" s="74"/>
      <c r="K76" s="74"/>
      <c r="L76" s="74"/>
      <c r="M76" s="74"/>
      <c r="N76" s="172"/>
      <c r="O76" s="72"/>
      <c r="P76" s="111"/>
      <c r="Q76" s="87"/>
      <c r="R76" s="87"/>
      <c r="S76" s="268"/>
      <c r="T76" s="87">
        <v>80</v>
      </c>
      <c r="U76" s="173" t="s">
        <v>25</v>
      </c>
      <c r="V76" s="72">
        <v>3</v>
      </c>
      <c r="W76" s="111"/>
      <c r="X76" s="87"/>
      <c r="Y76" s="87"/>
      <c r="Z76" s="87"/>
      <c r="AA76" s="87"/>
      <c r="AB76" s="173"/>
      <c r="AC76" s="72"/>
      <c r="AD76" s="111"/>
      <c r="AE76" s="87"/>
      <c r="AF76" s="87"/>
      <c r="AG76" s="87"/>
      <c r="AH76" s="87"/>
      <c r="AI76" s="173"/>
      <c r="AJ76" s="72"/>
      <c r="AK76" s="111"/>
      <c r="AL76" s="87"/>
      <c r="AM76" s="87"/>
      <c r="AN76" s="87"/>
      <c r="AO76" s="87"/>
      <c r="AP76" s="173"/>
      <c r="AQ76" s="72"/>
      <c r="AR76" s="111"/>
      <c r="AS76" s="87"/>
      <c r="AT76" s="87"/>
      <c r="AU76" s="87"/>
      <c r="AV76" s="87"/>
      <c r="AW76" s="173"/>
      <c r="AX76" s="71"/>
    </row>
    <row r="77" spans="1:50" s="9" customFormat="1" ht="23.25">
      <c r="A77" s="255">
        <v>2</v>
      </c>
      <c r="B77" s="175" t="s">
        <v>115</v>
      </c>
      <c r="C77" s="421">
        <f>SUM(D77:H77)</f>
        <v>80</v>
      </c>
      <c r="D77" s="169">
        <f t="shared" si="36"/>
        <v>0</v>
      </c>
      <c r="E77" s="170">
        <f t="shared" si="36"/>
        <v>0</v>
      </c>
      <c r="F77" s="170">
        <f t="shared" si="36"/>
        <v>0</v>
      </c>
      <c r="G77" s="170">
        <f t="shared" si="36"/>
        <v>0</v>
      </c>
      <c r="H77" s="171">
        <f t="shared" si="36"/>
        <v>80</v>
      </c>
      <c r="I77" s="55"/>
      <c r="J77" s="56"/>
      <c r="K77" s="56"/>
      <c r="L77" s="56"/>
      <c r="M77" s="56"/>
      <c r="N77" s="57"/>
      <c r="O77" s="54"/>
      <c r="P77" s="58"/>
      <c r="Q77" s="59"/>
      <c r="R77" s="59"/>
      <c r="S77" s="59"/>
      <c r="T77" s="59"/>
      <c r="U77" s="60"/>
      <c r="V77" s="54"/>
      <c r="W77" s="58"/>
      <c r="X77" s="59"/>
      <c r="Y77" s="59"/>
      <c r="Z77" s="267"/>
      <c r="AA77" s="59">
        <v>80</v>
      </c>
      <c r="AB77" s="60" t="s">
        <v>25</v>
      </c>
      <c r="AC77" s="54">
        <v>3</v>
      </c>
      <c r="AD77" s="58"/>
      <c r="AE77" s="59"/>
      <c r="AF77" s="59"/>
      <c r="AG77" s="59"/>
      <c r="AH77" s="59"/>
      <c r="AI77" s="60"/>
      <c r="AJ77" s="54"/>
      <c r="AK77" s="58"/>
      <c r="AL77" s="59"/>
      <c r="AM77" s="59"/>
      <c r="AN77" s="59"/>
      <c r="AO77" s="59"/>
      <c r="AP77" s="60"/>
      <c r="AQ77" s="54"/>
      <c r="AR77" s="58"/>
      <c r="AS77" s="59"/>
      <c r="AT77" s="59"/>
      <c r="AU77" s="59"/>
      <c r="AV77" s="59"/>
      <c r="AW77" s="60"/>
      <c r="AX77" s="53"/>
    </row>
    <row r="78" spans="1:50" s="9" customFormat="1" ht="23.25">
      <c r="A78" s="255">
        <v>3</v>
      </c>
      <c r="B78" s="175" t="s">
        <v>116</v>
      </c>
      <c r="C78" s="421">
        <f>SUM(D78:H78)</f>
        <v>240</v>
      </c>
      <c r="D78" s="169">
        <f t="shared" si="36"/>
        <v>0</v>
      </c>
      <c r="E78" s="170">
        <f t="shared" si="36"/>
        <v>0</v>
      </c>
      <c r="F78" s="170">
        <f t="shared" si="36"/>
        <v>0</v>
      </c>
      <c r="G78" s="170">
        <f t="shared" si="36"/>
        <v>0</v>
      </c>
      <c r="H78" s="171">
        <f t="shared" si="36"/>
        <v>240</v>
      </c>
      <c r="I78" s="55"/>
      <c r="J78" s="56"/>
      <c r="K78" s="56"/>
      <c r="L78" s="56"/>
      <c r="M78" s="56"/>
      <c r="N78" s="57"/>
      <c r="O78" s="54"/>
      <c r="P78" s="58"/>
      <c r="Q78" s="59"/>
      <c r="R78" s="59"/>
      <c r="S78" s="59"/>
      <c r="T78" s="59"/>
      <c r="U78" s="60"/>
      <c r="V78" s="54"/>
      <c r="W78" s="58"/>
      <c r="X78" s="59"/>
      <c r="Y78" s="59"/>
      <c r="Z78" s="59"/>
      <c r="AA78" s="59"/>
      <c r="AB78" s="60"/>
      <c r="AC78" s="54"/>
      <c r="AD78" s="58"/>
      <c r="AE78" s="59"/>
      <c r="AF78" s="59"/>
      <c r="AG78" s="267"/>
      <c r="AH78" s="59">
        <v>160</v>
      </c>
      <c r="AI78" s="60" t="s">
        <v>25</v>
      </c>
      <c r="AJ78" s="54">
        <v>5</v>
      </c>
      <c r="AK78" s="58"/>
      <c r="AL78" s="59"/>
      <c r="AM78" s="59"/>
      <c r="AN78" s="59"/>
      <c r="AO78" s="59"/>
      <c r="AP78" s="60"/>
      <c r="AQ78" s="54"/>
      <c r="AR78" s="58"/>
      <c r="AS78" s="59"/>
      <c r="AT78" s="59"/>
      <c r="AU78" s="267"/>
      <c r="AV78" s="59">
        <v>80</v>
      </c>
      <c r="AW78" s="60" t="s">
        <v>25</v>
      </c>
      <c r="AX78" s="53">
        <v>3</v>
      </c>
    </row>
    <row r="79" spans="1:50" s="9" customFormat="1" ht="24" thickBot="1">
      <c r="A79" s="257">
        <v>4</v>
      </c>
      <c r="B79" s="180" t="s">
        <v>117</v>
      </c>
      <c r="C79" s="430">
        <f>SUM(D79:H79)</f>
        <v>80</v>
      </c>
      <c r="D79" s="264">
        <f t="shared" si="36"/>
        <v>0</v>
      </c>
      <c r="E79" s="113">
        <f t="shared" si="36"/>
        <v>0</v>
      </c>
      <c r="F79" s="113"/>
      <c r="G79" s="113">
        <f t="shared" si="36"/>
        <v>0</v>
      </c>
      <c r="H79" s="265">
        <f t="shared" si="36"/>
        <v>80</v>
      </c>
      <c r="I79" s="184"/>
      <c r="J79" s="185"/>
      <c r="K79" s="185"/>
      <c r="L79" s="185"/>
      <c r="M79" s="185"/>
      <c r="N79" s="186"/>
      <c r="O79" s="187"/>
      <c r="P79" s="188"/>
      <c r="Q79" s="189"/>
      <c r="R79" s="189"/>
      <c r="S79" s="189"/>
      <c r="T79" s="189"/>
      <c r="U79" s="190"/>
      <c r="V79" s="187"/>
      <c r="W79" s="188"/>
      <c r="X79" s="189"/>
      <c r="Y79" s="189"/>
      <c r="Z79" s="189"/>
      <c r="AA79" s="189"/>
      <c r="AB79" s="190"/>
      <c r="AC79" s="187"/>
      <c r="AD79" s="188"/>
      <c r="AE79" s="189"/>
      <c r="AF79" s="189"/>
      <c r="AG79" s="189"/>
      <c r="AH79" s="189"/>
      <c r="AI79" s="190"/>
      <c r="AJ79" s="187"/>
      <c r="AK79" s="188"/>
      <c r="AL79" s="189"/>
      <c r="AM79" s="189"/>
      <c r="AN79" s="287"/>
      <c r="AO79" s="189">
        <v>80</v>
      </c>
      <c r="AP79" s="190" t="s">
        <v>25</v>
      </c>
      <c r="AQ79" s="187">
        <v>3</v>
      </c>
      <c r="AR79" s="188"/>
      <c r="AS79" s="188"/>
      <c r="AT79" s="188"/>
      <c r="AU79" s="188"/>
      <c r="AV79" s="188"/>
      <c r="AW79" s="188"/>
      <c r="AX79" s="191"/>
    </row>
    <row r="80" spans="1:50" s="9" customFormat="1" ht="20.2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</row>
    <row r="81" spans="1:62" s="9" customFormat="1" ht="23.25">
      <c r="A81" s="159" t="s">
        <v>101</v>
      </c>
      <c r="B81" s="397" t="s">
        <v>137</v>
      </c>
      <c r="C81" s="159">
        <f>D81+E81+F81+G81+H81</f>
        <v>0</v>
      </c>
      <c r="D81" s="159">
        <f>I81+P81+W81+AD81+AK81+AR81</f>
        <v>0</v>
      </c>
      <c r="E81" s="159">
        <f>J81+Q81+X81+AE81+AL81+AS81</f>
        <v>0</v>
      </c>
      <c r="F81" s="159">
        <f>K81+R81+Y81+AF81+AM81+AT81</f>
        <v>0</v>
      </c>
      <c r="G81" s="159">
        <f>L81+S81+Z81+AG81+AN81+AU81</f>
        <v>0</v>
      </c>
      <c r="H81" s="236">
        <f>M81+T81+AA81+AH81+AO81+AV81</f>
        <v>0</v>
      </c>
      <c r="I81" s="288">
        <v>0</v>
      </c>
      <c r="J81" s="289">
        <v>0</v>
      </c>
      <c r="K81" s="289">
        <v>0</v>
      </c>
      <c r="L81" s="289">
        <v>0</v>
      </c>
      <c r="M81" s="289">
        <v>0</v>
      </c>
      <c r="N81" s="290">
        <v>0</v>
      </c>
      <c r="O81" s="252">
        <v>0</v>
      </c>
      <c r="P81" s="291">
        <v>0</v>
      </c>
      <c r="Q81" s="289">
        <v>0</v>
      </c>
      <c r="R81" s="289">
        <v>0</v>
      </c>
      <c r="S81" s="289">
        <v>0</v>
      </c>
      <c r="T81" s="289">
        <v>0</v>
      </c>
      <c r="U81" s="290">
        <v>0</v>
      </c>
      <c r="V81" s="252">
        <v>0</v>
      </c>
      <c r="W81" s="291">
        <v>0</v>
      </c>
      <c r="X81" s="289">
        <v>0</v>
      </c>
      <c r="Y81" s="289">
        <v>0</v>
      </c>
      <c r="Z81" s="289">
        <v>0</v>
      </c>
      <c r="AA81" s="289">
        <v>0</v>
      </c>
      <c r="AB81" s="290">
        <v>0</v>
      </c>
      <c r="AC81" s="252">
        <v>0</v>
      </c>
      <c r="AD81" s="291">
        <v>0</v>
      </c>
      <c r="AE81" s="289">
        <v>0</v>
      </c>
      <c r="AF81" s="289">
        <v>0</v>
      </c>
      <c r="AG81" s="289">
        <v>0</v>
      </c>
      <c r="AH81" s="289">
        <v>0</v>
      </c>
      <c r="AI81" s="290">
        <v>0</v>
      </c>
      <c r="AJ81" s="292">
        <v>0</v>
      </c>
      <c r="AK81" s="291">
        <v>0</v>
      </c>
      <c r="AL81" s="289">
        <v>0</v>
      </c>
      <c r="AM81" s="289">
        <v>0</v>
      </c>
      <c r="AN81" s="289">
        <v>0</v>
      </c>
      <c r="AO81" s="289">
        <v>0</v>
      </c>
      <c r="AP81" s="290">
        <v>0</v>
      </c>
      <c r="AQ81" s="252">
        <v>2</v>
      </c>
      <c r="AR81" s="291">
        <v>0</v>
      </c>
      <c r="AS81" s="289">
        <v>0</v>
      </c>
      <c r="AT81" s="289">
        <v>0</v>
      </c>
      <c r="AU81" s="289">
        <v>0</v>
      </c>
      <c r="AV81" s="289">
        <v>0</v>
      </c>
      <c r="AW81" s="293">
        <v>0</v>
      </c>
      <c r="AX81" s="159">
        <v>8</v>
      </c>
      <c r="BG81" s="117"/>
      <c r="BH81" s="117"/>
      <c r="BI81" s="117"/>
      <c r="BJ81" s="117"/>
    </row>
    <row r="82" spans="1:62" s="120" customFormat="1" ht="21" thickBot="1">
      <c r="A82" s="116"/>
      <c r="B82" s="114"/>
      <c r="C82" s="115"/>
      <c r="D82" s="115"/>
      <c r="E82" s="115"/>
      <c r="F82" s="115"/>
      <c r="G82" s="115"/>
      <c r="H82" s="115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9"/>
      <c r="AY82" s="9"/>
      <c r="AZ82" s="9"/>
      <c r="BA82" s="9"/>
      <c r="BB82" s="9"/>
      <c r="BC82" s="9"/>
      <c r="BD82" s="9"/>
      <c r="BE82" s="9"/>
      <c r="BF82" s="9"/>
      <c r="BG82" s="119"/>
      <c r="BH82" s="119"/>
      <c r="BI82" s="119"/>
      <c r="BJ82" s="119"/>
    </row>
    <row r="83" spans="1:75" s="106" customFormat="1" ht="21" thickBot="1">
      <c r="A83" s="116"/>
      <c r="B83" s="118" t="s">
        <v>36</v>
      </c>
      <c r="C83" s="115"/>
      <c r="D83" s="115"/>
      <c r="E83" s="115"/>
      <c r="F83" s="115"/>
      <c r="G83" s="115"/>
      <c r="H83" s="115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472"/>
      <c r="X83" s="473"/>
      <c r="Y83" s="473"/>
      <c r="Z83" s="473"/>
      <c r="AA83" s="473"/>
      <c r="AB83" s="473"/>
      <c r="AC83" s="473"/>
      <c r="AD83" s="472"/>
      <c r="AE83" s="473"/>
      <c r="AF83" s="473"/>
      <c r="AG83" s="473"/>
      <c r="AH83" s="473"/>
      <c r="AI83" s="473"/>
      <c r="AJ83" s="473"/>
      <c r="AK83" s="472"/>
      <c r="AL83" s="473"/>
      <c r="AM83" s="473"/>
      <c r="AN83" s="473"/>
      <c r="AO83" s="473"/>
      <c r="AP83" s="473"/>
      <c r="AQ83" s="473"/>
      <c r="AR83" s="472"/>
      <c r="AS83" s="473"/>
      <c r="AT83" s="473"/>
      <c r="AU83" s="473"/>
      <c r="AV83" s="473"/>
      <c r="AW83" s="473"/>
      <c r="AX83" s="473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</row>
    <row r="84" spans="1:75" s="106" customFormat="1" ht="21" thickBot="1">
      <c r="A84" s="116"/>
      <c r="B84" s="123" t="s">
        <v>37</v>
      </c>
      <c r="C84" s="294">
        <f>C13+C24+C49+C75+C81+C36+C70</f>
        <v>1650</v>
      </c>
      <c r="D84" s="295">
        <f>SUM(D13,D24,D36,D49,D75,D70)</f>
        <v>448</v>
      </c>
      <c r="E84" s="295">
        <f>SUM(E13,E24,E36,E49,E75,E70)</f>
        <v>634</v>
      </c>
      <c r="F84" s="295">
        <f>SUM(F13,F24,F36,F49,F75,F70)</f>
        <v>44</v>
      </c>
      <c r="G84" s="295">
        <f>SUM(G13,G24,G36,G49,G75,G70)</f>
        <v>44</v>
      </c>
      <c r="H84" s="296">
        <f>SUM(H13,H24,H36,H49,H75,H70)</f>
        <v>480</v>
      </c>
      <c r="I84" s="121">
        <f aca="true" t="shared" si="39" ref="I84:N84">I13+I24+I49+I75+I81+I36++I70</f>
        <v>128</v>
      </c>
      <c r="J84" s="121">
        <f t="shared" si="39"/>
        <v>104</v>
      </c>
      <c r="K84" s="121">
        <f t="shared" si="39"/>
        <v>0</v>
      </c>
      <c r="L84" s="121">
        <f t="shared" si="39"/>
        <v>0</v>
      </c>
      <c r="M84" s="121">
        <f t="shared" si="39"/>
        <v>0</v>
      </c>
      <c r="N84" s="121">
        <f t="shared" si="39"/>
        <v>2</v>
      </c>
      <c r="O84" s="261">
        <f>O13+O24+O49++O75+O81+O36+O70</f>
        <v>30</v>
      </c>
      <c r="P84" s="121">
        <f aca="true" t="shared" si="40" ref="P84:U84">P13+P24+P49+P75+P81+P36++P70</f>
        <v>100</v>
      </c>
      <c r="Q84" s="121">
        <f t="shared" si="40"/>
        <v>136</v>
      </c>
      <c r="R84" s="121">
        <f t="shared" si="40"/>
        <v>0</v>
      </c>
      <c r="S84" s="121">
        <f t="shared" si="40"/>
        <v>0</v>
      </c>
      <c r="T84" s="121">
        <f t="shared" si="40"/>
        <v>80</v>
      </c>
      <c r="U84" s="121">
        <f t="shared" si="40"/>
        <v>3</v>
      </c>
      <c r="V84" s="261">
        <f>V13+V24+V49++V75+V81+V36+V70</f>
        <v>30</v>
      </c>
      <c r="W84" s="121">
        <f aca="true" t="shared" si="41" ref="W84:AB84">W13+W24+W49+W75+W81+W36++W70</f>
        <v>88</v>
      </c>
      <c r="X84" s="121">
        <f t="shared" si="41"/>
        <v>114</v>
      </c>
      <c r="Y84" s="121">
        <f t="shared" si="41"/>
        <v>0</v>
      </c>
      <c r="Z84" s="121">
        <f t="shared" si="41"/>
        <v>12</v>
      </c>
      <c r="AA84" s="121">
        <f t="shared" si="41"/>
        <v>80</v>
      </c>
      <c r="AB84" s="121">
        <f t="shared" si="41"/>
        <v>2</v>
      </c>
      <c r="AC84" s="261">
        <f>AC13+AC24+AC49++AC75+AC81+AC36+AC70</f>
        <v>30</v>
      </c>
      <c r="AD84" s="121">
        <f aca="true" t="shared" si="42" ref="AD84:AI84">AD13+AD24+AD49+AD75+AD81+AD36++AD70</f>
        <v>68</v>
      </c>
      <c r="AE84" s="121">
        <f t="shared" si="42"/>
        <v>132</v>
      </c>
      <c r="AF84" s="121">
        <f t="shared" si="42"/>
        <v>12</v>
      </c>
      <c r="AG84" s="121">
        <f t="shared" si="42"/>
        <v>0</v>
      </c>
      <c r="AH84" s="121">
        <f t="shared" si="42"/>
        <v>160</v>
      </c>
      <c r="AI84" s="121">
        <f t="shared" si="42"/>
        <v>2</v>
      </c>
      <c r="AJ84" s="261">
        <f>AJ13+AJ24+AJ49++AJ75+AJ81+AJ36+AJ70</f>
        <v>30</v>
      </c>
      <c r="AK84" s="121">
        <f aca="true" t="shared" si="43" ref="AK84:AP84">AK13+AK24+AK49+AK75+AK81+AK36++AK70</f>
        <v>28</v>
      </c>
      <c r="AL84" s="121">
        <f t="shared" si="43"/>
        <v>82</v>
      </c>
      <c r="AM84" s="121">
        <f t="shared" si="43"/>
        <v>16</v>
      </c>
      <c r="AN84" s="121">
        <f t="shared" si="43"/>
        <v>32</v>
      </c>
      <c r="AO84" s="121">
        <f t="shared" si="43"/>
        <v>80</v>
      </c>
      <c r="AP84" s="121">
        <f t="shared" si="43"/>
        <v>1</v>
      </c>
      <c r="AQ84" s="261">
        <f>AQ13+AQ24+AQ49++AQ75+AQ81+AQ36+AQ70</f>
        <v>30</v>
      </c>
      <c r="AR84" s="121">
        <f aca="true" t="shared" si="44" ref="AR84:AW84">AR13+AR24+AR49+AR75+AR81+AR36++AR70</f>
        <v>36</v>
      </c>
      <c r="AS84" s="121">
        <f t="shared" si="44"/>
        <v>66</v>
      </c>
      <c r="AT84" s="121">
        <f t="shared" si="44"/>
        <v>16</v>
      </c>
      <c r="AU84" s="121">
        <f t="shared" si="44"/>
        <v>0</v>
      </c>
      <c r="AV84" s="121">
        <f t="shared" si="44"/>
        <v>80</v>
      </c>
      <c r="AW84" s="121">
        <f t="shared" si="44"/>
        <v>1</v>
      </c>
      <c r="AX84" s="261">
        <f>AX13+AX24+AX49++AX75+AX81+AX36+AX70</f>
        <v>30</v>
      </c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</row>
    <row r="85" spans="1:75" s="106" customFormat="1" ht="23.25" thickBot="1">
      <c r="A85" s="116"/>
      <c r="B85" s="123" t="s">
        <v>70</v>
      </c>
      <c r="C85" s="501">
        <f>C84</f>
        <v>1650</v>
      </c>
      <c r="D85" s="502"/>
      <c r="E85" s="502"/>
      <c r="F85" s="502"/>
      <c r="G85" s="502"/>
      <c r="H85" s="503"/>
      <c r="I85" s="468">
        <f>SUM(I84:M84)</f>
        <v>232</v>
      </c>
      <c r="J85" s="468"/>
      <c r="K85" s="468"/>
      <c r="L85" s="468"/>
      <c r="M85" s="468"/>
      <c r="N85" s="468"/>
      <c r="O85" s="469"/>
      <c r="P85" s="467">
        <f>SUM(P84:T84)</f>
        <v>316</v>
      </c>
      <c r="Q85" s="468"/>
      <c r="R85" s="468"/>
      <c r="S85" s="468"/>
      <c r="T85" s="468"/>
      <c r="U85" s="468"/>
      <c r="V85" s="469"/>
      <c r="W85" s="467">
        <f>SUM(W84:AA84)</f>
        <v>294</v>
      </c>
      <c r="X85" s="468"/>
      <c r="Y85" s="468"/>
      <c r="Z85" s="468"/>
      <c r="AA85" s="468"/>
      <c r="AB85" s="468"/>
      <c r="AC85" s="469"/>
      <c r="AD85" s="467">
        <f>SUM(AD84:AH84)</f>
        <v>372</v>
      </c>
      <c r="AE85" s="468"/>
      <c r="AF85" s="468"/>
      <c r="AG85" s="468"/>
      <c r="AH85" s="468"/>
      <c r="AI85" s="468"/>
      <c r="AJ85" s="469"/>
      <c r="AK85" s="467">
        <f>SUM(AK84:AO84)</f>
        <v>238</v>
      </c>
      <c r="AL85" s="468"/>
      <c r="AM85" s="468"/>
      <c r="AN85" s="468"/>
      <c r="AO85" s="468"/>
      <c r="AP85" s="468"/>
      <c r="AQ85" s="469"/>
      <c r="AR85" s="467">
        <f>SUM(AR84:AV84)</f>
        <v>198</v>
      </c>
      <c r="AS85" s="468"/>
      <c r="AT85" s="468"/>
      <c r="AU85" s="468"/>
      <c r="AV85" s="468"/>
      <c r="AW85" s="468"/>
      <c r="AX85" s="46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</row>
    <row r="86" spans="1:75" s="9" customFormat="1" ht="30.75" thickBot="1">
      <c r="A86" s="116"/>
      <c r="B86" s="124" t="s">
        <v>38</v>
      </c>
      <c r="C86" s="524">
        <f>C85-H84</f>
        <v>1170</v>
      </c>
      <c r="D86" s="525"/>
      <c r="E86" s="525"/>
      <c r="F86" s="525"/>
      <c r="G86" s="525"/>
      <c r="H86" s="526"/>
      <c r="I86" s="494">
        <f>SUM(I84:L84)</f>
        <v>232</v>
      </c>
      <c r="J86" s="494"/>
      <c r="K86" s="494"/>
      <c r="L86" s="494"/>
      <c r="M86" s="494"/>
      <c r="N86" s="494"/>
      <c r="O86" s="495"/>
      <c r="P86" s="493">
        <f>SUM(P84:S84)</f>
        <v>236</v>
      </c>
      <c r="Q86" s="494"/>
      <c r="R86" s="494"/>
      <c r="S86" s="494"/>
      <c r="T86" s="494"/>
      <c r="U86" s="494"/>
      <c r="V86" s="495"/>
      <c r="W86" s="493">
        <f>SUM(W84:Z84)</f>
        <v>214</v>
      </c>
      <c r="X86" s="494"/>
      <c r="Y86" s="494"/>
      <c r="Z86" s="494"/>
      <c r="AA86" s="494"/>
      <c r="AB86" s="494"/>
      <c r="AC86" s="495"/>
      <c r="AD86" s="493">
        <f>SUM(AD84:AG84)</f>
        <v>212</v>
      </c>
      <c r="AE86" s="494"/>
      <c r="AF86" s="494"/>
      <c r="AG86" s="494"/>
      <c r="AH86" s="494"/>
      <c r="AI86" s="494"/>
      <c r="AJ86" s="495"/>
      <c r="AK86" s="493">
        <f>SUM(AK84:AN84)</f>
        <v>158</v>
      </c>
      <c r="AL86" s="494"/>
      <c r="AM86" s="494"/>
      <c r="AN86" s="494"/>
      <c r="AO86" s="494"/>
      <c r="AP86" s="494"/>
      <c r="AQ86" s="495"/>
      <c r="AR86" s="493">
        <f>SUM(AR84:AU84)</f>
        <v>118</v>
      </c>
      <c r="AS86" s="494"/>
      <c r="AT86" s="494"/>
      <c r="AU86" s="494"/>
      <c r="AV86" s="494"/>
      <c r="AW86" s="494"/>
      <c r="AX86" s="495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</row>
    <row r="87" spans="1:75" s="9" customFormat="1" ht="18.75">
      <c r="A87" s="385"/>
      <c r="B87" s="385"/>
      <c r="C87" s="385"/>
      <c r="D87" s="385"/>
      <c r="E87" s="385"/>
      <c r="F87" s="385"/>
      <c r="G87" s="385"/>
      <c r="H87" s="385"/>
      <c r="I87" s="385"/>
      <c r="J87" s="385"/>
      <c r="K87" s="385"/>
      <c r="L87" s="385"/>
      <c r="M87" s="385"/>
      <c r="N87" s="385"/>
      <c r="O87" s="385"/>
      <c r="P87" s="385"/>
      <c r="Q87" s="385"/>
      <c r="R87" s="385"/>
      <c r="S87" s="385"/>
      <c r="T87" s="385"/>
      <c r="U87" s="385"/>
      <c r="V87" s="385"/>
      <c r="W87" s="385"/>
      <c r="X87" s="385"/>
      <c r="Y87" s="385"/>
      <c r="Z87" s="385"/>
      <c r="AA87" s="385"/>
      <c r="AB87" s="385"/>
      <c r="AC87" s="385"/>
      <c r="AD87" s="385"/>
      <c r="AE87" s="385"/>
      <c r="AF87" s="385"/>
      <c r="AG87" s="385"/>
      <c r="AH87" s="385"/>
      <c r="AI87" s="385"/>
      <c r="AJ87" s="385"/>
      <c r="AK87" s="385"/>
      <c r="AL87" s="385"/>
      <c r="AM87" s="385"/>
      <c r="AN87" s="385"/>
      <c r="AO87" s="385"/>
      <c r="AP87" s="385"/>
      <c r="AQ87" s="385"/>
      <c r="AR87" s="385"/>
      <c r="AS87" s="385"/>
      <c r="AT87" s="385"/>
      <c r="AU87" s="29"/>
      <c r="AV87" s="385"/>
      <c r="AW87" s="385"/>
      <c r="AX87" s="385"/>
      <c r="AY87" s="385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</row>
    <row r="88" spans="1:58" s="29" customFormat="1" ht="25.5">
      <c r="A88" s="116"/>
      <c r="B88" s="125" t="s">
        <v>39</v>
      </c>
      <c r="C88" s="126"/>
      <c r="D88" s="127"/>
      <c r="E88" s="450"/>
      <c r="F88" s="132"/>
      <c r="G88" s="132"/>
      <c r="H88" s="132"/>
      <c r="S88" s="77"/>
      <c r="AR88" s="126"/>
      <c r="AS88" s="128"/>
      <c r="AT88" s="128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</row>
    <row r="89" spans="1:58" s="29" customFormat="1" ht="22.5">
      <c r="A89" s="116"/>
      <c r="B89" s="131" t="s">
        <v>40</v>
      </c>
      <c r="C89" s="192"/>
      <c r="D89" s="132"/>
      <c r="E89" s="132"/>
      <c r="F89" s="132"/>
      <c r="G89" s="132"/>
      <c r="H89" s="132"/>
      <c r="AY89" s="9"/>
      <c r="AZ89" s="9"/>
      <c r="BA89" s="9"/>
      <c r="BB89" s="9"/>
      <c r="BC89" s="9"/>
      <c r="BD89" s="9"/>
      <c r="BE89" s="9"/>
      <c r="BF89" s="9"/>
    </row>
    <row r="90" spans="1:58" s="29" customFormat="1" ht="20.25">
      <c r="A90" s="116"/>
      <c r="B90" s="131" t="s">
        <v>41</v>
      </c>
      <c r="C90" s="132"/>
      <c r="D90" s="132"/>
      <c r="E90" s="132"/>
      <c r="F90" s="132"/>
      <c r="G90" s="132"/>
      <c r="H90" s="132"/>
      <c r="AY90" s="9"/>
      <c r="AZ90" s="9"/>
      <c r="BA90" s="9"/>
      <c r="BB90" s="9"/>
      <c r="BC90" s="9"/>
      <c r="BD90" s="9"/>
      <c r="BE90" s="9"/>
      <c r="BF90" s="9"/>
    </row>
    <row r="91" spans="1:58" s="29" customFormat="1" ht="20.25">
      <c r="A91" s="116"/>
      <c r="B91" s="9" t="s">
        <v>42</v>
      </c>
      <c r="C91" s="132"/>
      <c r="D91" s="132"/>
      <c r="E91" s="132"/>
      <c r="F91" s="132"/>
      <c r="G91" s="132"/>
      <c r="H91" s="132"/>
      <c r="AJ91" s="35"/>
      <c r="AK91" s="35"/>
      <c r="AL91" s="35"/>
      <c r="AM91" s="35"/>
      <c r="AN91" s="35"/>
      <c r="AO91" s="35"/>
      <c r="AP91" s="35"/>
      <c r="AY91" s="9"/>
      <c r="AZ91" s="9"/>
      <c r="BA91" s="9"/>
      <c r="BB91" s="9"/>
      <c r="BC91" s="9"/>
      <c r="BD91" s="9"/>
      <c r="BE91" s="9"/>
      <c r="BF91" s="9"/>
    </row>
    <row r="92" spans="1:58" s="29" customFormat="1" ht="20.25">
      <c r="A92" s="116"/>
      <c r="B92" s="131" t="s">
        <v>69</v>
      </c>
      <c r="C92" s="132"/>
      <c r="D92" s="132"/>
      <c r="E92" s="132"/>
      <c r="F92" s="132"/>
      <c r="G92" s="132"/>
      <c r="H92" s="132"/>
      <c r="AI92" s="134"/>
      <c r="AJ92" s="133"/>
      <c r="AK92" s="476" t="s">
        <v>43</v>
      </c>
      <c r="AL92" s="476"/>
      <c r="AM92" s="476"/>
      <c r="AN92" s="476"/>
      <c r="AO92" s="476"/>
      <c r="AP92" s="133"/>
      <c r="AQ92" s="133"/>
      <c r="AR92" s="134"/>
      <c r="AY92" s="9"/>
      <c r="AZ92" s="9"/>
      <c r="BA92" s="9"/>
      <c r="BB92" s="9"/>
      <c r="BC92" s="9"/>
      <c r="BD92" s="9"/>
      <c r="BE92" s="9"/>
      <c r="BF92" s="9"/>
    </row>
    <row r="93" spans="1:58" s="29" customFormat="1" ht="20.25">
      <c r="A93" s="116"/>
      <c r="B93" s="9" t="s">
        <v>44</v>
      </c>
      <c r="C93" s="132"/>
      <c r="D93" s="132"/>
      <c r="E93" s="132"/>
      <c r="F93" s="132"/>
      <c r="G93" s="132"/>
      <c r="H93" s="132"/>
      <c r="AI93" s="134"/>
      <c r="AJ93" s="133"/>
      <c r="AK93" s="133"/>
      <c r="AL93" s="133"/>
      <c r="AM93" s="133"/>
      <c r="AN93" s="133"/>
      <c r="AO93" s="133"/>
      <c r="AP93" s="133"/>
      <c r="AQ93" s="133"/>
      <c r="AR93" s="134"/>
      <c r="AY93" s="9"/>
      <c r="AZ93" s="9"/>
      <c r="BA93" s="9"/>
      <c r="BB93" s="9"/>
      <c r="BC93" s="9"/>
      <c r="BD93" s="9"/>
      <c r="BE93" s="9"/>
      <c r="BF93" s="9"/>
    </row>
    <row r="94" spans="2:51" ht="22.5">
      <c r="B94" s="141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  <c r="AN94" s="192"/>
      <c r="AO94" s="192"/>
      <c r="AP94" s="192"/>
      <c r="AQ94" s="192"/>
      <c r="AR94" s="192"/>
      <c r="AS94" s="192"/>
      <c r="AT94" s="192"/>
      <c r="AU94" s="192"/>
      <c r="AV94" s="192"/>
      <c r="AW94" s="192"/>
      <c r="AX94" s="192"/>
      <c r="AY94" s="9"/>
    </row>
    <row r="95" spans="9:15" ht="12">
      <c r="I95" s="29"/>
      <c r="J95" s="29"/>
      <c r="K95" s="29"/>
      <c r="L95" s="29"/>
      <c r="M95" s="29"/>
      <c r="N95" s="29"/>
      <c r="O95" s="29"/>
    </row>
    <row r="96" spans="9:15" ht="12">
      <c r="I96" s="29"/>
      <c r="J96" s="29"/>
      <c r="K96" s="29"/>
      <c r="L96" s="29"/>
      <c r="M96" s="29"/>
      <c r="N96" s="29"/>
      <c r="O96" s="29"/>
    </row>
    <row r="97" spans="9:15" ht="12">
      <c r="I97" s="29"/>
      <c r="J97" s="29"/>
      <c r="K97" s="29"/>
      <c r="L97" s="29"/>
      <c r="M97" s="29"/>
      <c r="N97" s="29"/>
      <c r="O97" s="29"/>
    </row>
    <row r="98" spans="9:15" ht="12">
      <c r="I98" s="29"/>
      <c r="J98" s="29"/>
      <c r="K98" s="29"/>
      <c r="L98" s="29"/>
      <c r="M98" s="29"/>
      <c r="N98" s="29"/>
      <c r="O98" s="29"/>
    </row>
    <row r="99" spans="9:15" ht="12">
      <c r="I99" s="29"/>
      <c r="J99" s="29"/>
      <c r="K99" s="29"/>
      <c r="L99" s="29"/>
      <c r="M99" s="29"/>
      <c r="N99" s="29"/>
      <c r="O99" s="29"/>
    </row>
    <row r="100" spans="9:15" ht="12">
      <c r="I100" s="29"/>
      <c r="J100" s="29"/>
      <c r="K100" s="29"/>
      <c r="L100" s="29"/>
      <c r="M100" s="29"/>
      <c r="N100" s="29"/>
      <c r="O100" s="29"/>
    </row>
    <row r="101" spans="9:15" ht="12">
      <c r="I101" s="29"/>
      <c r="J101" s="29"/>
      <c r="K101" s="29"/>
      <c r="L101" s="29"/>
      <c r="M101" s="29"/>
      <c r="N101" s="29"/>
      <c r="O101" s="29"/>
    </row>
    <row r="102" spans="9:15" ht="12">
      <c r="I102" s="29"/>
      <c r="J102" s="29"/>
      <c r="K102" s="29"/>
      <c r="L102" s="29"/>
      <c r="M102" s="29"/>
      <c r="N102" s="29"/>
      <c r="O102" s="29"/>
    </row>
    <row r="103" spans="9:15" ht="12">
      <c r="I103" s="29"/>
      <c r="J103" s="29"/>
      <c r="K103" s="29"/>
      <c r="L103" s="29"/>
      <c r="M103" s="29"/>
      <c r="N103" s="29"/>
      <c r="O103" s="29"/>
    </row>
    <row r="104" spans="9:15" ht="12">
      <c r="I104" s="29"/>
      <c r="J104" s="29"/>
      <c r="K104" s="29"/>
      <c r="L104" s="29"/>
      <c r="M104" s="29"/>
      <c r="N104" s="29"/>
      <c r="O104" s="29"/>
    </row>
    <row r="105" spans="9:15" ht="12">
      <c r="I105" s="29"/>
      <c r="J105" s="29"/>
      <c r="K105" s="29"/>
      <c r="L105" s="29"/>
      <c r="M105" s="29"/>
      <c r="N105" s="29"/>
      <c r="O105" s="29"/>
    </row>
    <row r="106" spans="9:15" ht="12">
      <c r="I106" s="29"/>
      <c r="J106" s="29"/>
      <c r="K106" s="29"/>
      <c r="L106" s="29"/>
      <c r="M106" s="29"/>
      <c r="N106" s="29"/>
      <c r="O106" s="29"/>
    </row>
    <row r="107" spans="9:15" ht="12">
      <c r="I107" s="29"/>
      <c r="J107" s="29"/>
      <c r="K107" s="29"/>
      <c r="L107" s="29"/>
      <c r="M107" s="29"/>
      <c r="N107" s="29"/>
      <c r="O107" s="29"/>
    </row>
    <row r="108" spans="9:15" ht="12">
      <c r="I108" s="29"/>
      <c r="J108" s="29"/>
      <c r="K108" s="29"/>
      <c r="L108" s="29"/>
      <c r="M108" s="29"/>
      <c r="N108" s="29"/>
      <c r="O108" s="29"/>
    </row>
    <row r="109" spans="9:15" ht="12">
      <c r="I109" s="29"/>
      <c r="J109" s="29"/>
      <c r="K109" s="29"/>
      <c r="L109" s="29"/>
      <c r="M109" s="29"/>
      <c r="N109" s="29"/>
      <c r="O109" s="29"/>
    </row>
    <row r="110" spans="9:15" ht="12">
      <c r="I110" s="29"/>
      <c r="J110" s="29"/>
      <c r="K110" s="29"/>
      <c r="L110" s="29"/>
      <c r="M110" s="29"/>
      <c r="N110" s="29"/>
      <c r="O110" s="29"/>
    </row>
    <row r="111" spans="9:15" ht="12">
      <c r="I111" s="29"/>
      <c r="J111" s="29"/>
      <c r="K111" s="29"/>
      <c r="L111" s="29"/>
      <c r="M111" s="29"/>
      <c r="N111" s="29"/>
      <c r="O111" s="29"/>
    </row>
    <row r="112" spans="9:15" ht="12">
      <c r="I112" s="29"/>
      <c r="J112" s="29"/>
      <c r="K112" s="29"/>
      <c r="L112" s="29"/>
      <c r="M112" s="29"/>
      <c r="N112" s="29"/>
      <c r="O112" s="29"/>
    </row>
    <row r="113" spans="9:15" ht="12">
      <c r="I113" s="29"/>
      <c r="J113" s="29"/>
      <c r="K113" s="29"/>
      <c r="L113" s="29"/>
      <c r="M113" s="29"/>
      <c r="N113" s="29"/>
      <c r="O113" s="29"/>
    </row>
    <row r="114" spans="9:15" ht="12">
      <c r="I114" s="29"/>
      <c r="J114" s="29"/>
      <c r="K114" s="29"/>
      <c r="L114" s="29"/>
      <c r="M114" s="29"/>
      <c r="N114" s="29"/>
      <c r="O114" s="29"/>
    </row>
    <row r="115" spans="9:15" ht="12">
      <c r="I115" s="29"/>
      <c r="J115" s="29"/>
      <c r="K115" s="29"/>
      <c r="L115" s="29"/>
      <c r="M115" s="29"/>
      <c r="N115" s="29"/>
      <c r="O115" s="29"/>
    </row>
    <row r="116" spans="9:15" ht="12">
      <c r="I116" s="29"/>
      <c r="J116" s="29"/>
      <c r="K116" s="29"/>
      <c r="L116" s="29"/>
      <c r="M116" s="29"/>
      <c r="N116" s="29"/>
      <c r="O116" s="29"/>
    </row>
    <row r="117" spans="9:15" ht="12">
      <c r="I117" s="29"/>
      <c r="J117" s="29"/>
      <c r="K117" s="29"/>
      <c r="L117" s="29"/>
      <c r="M117" s="29"/>
      <c r="N117" s="29"/>
      <c r="O117" s="29"/>
    </row>
    <row r="118" spans="9:15" ht="12">
      <c r="I118" s="29"/>
      <c r="J118" s="29"/>
      <c r="K118" s="29"/>
      <c r="L118" s="29"/>
      <c r="M118" s="29"/>
      <c r="N118" s="29"/>
      <c r="O118" s="29"/>
    </row>
    <row r="119" spans="9:15" ht="12">
      <c r="I119" s="29"/>
      <c r="J119" s="29"/>
      <c r="K119" s="29"/>
      <c r="L119" s="29"/>
      <c r="M119" s="29"/>
      <c r="N119" s="29"/>
      <c r="O119" s="29"/>
    </row>
    <row r="120" spans="9:15" ht="12">
      <c r="I120" s="29"/>
      <c r="J120" s="29"/>
      <c r="K120" s="29"/>
      <c r="L120" s="29"/>
      <c r="M120" s="29"/>
      <c r="N120" s="29"/>
      <c r="O120" s="29"/>
    </row>
    <row r="121" spans="9:15" ht="12">
      <c r="I121" s="29"/>
      <c r="J121" s="29"/>
      <c r="K121" s="29"/>
      <c r="L121" s="29"/>
      <c r="M121" s="29"/>
      <c r="N121" s="29"/>
      <c r="O121" s="29"/>
    </row>
    <row r="122" spans="9:15" ht="12">
      <c r="I122" s="29"/>
      <c r="J122" s="29"/>
      <c r="K122" s="29"/>
      <c r="L122" s="29"/>
      <c r="M122" s="29"/>
      <c r="N122" s="29"/>
      <c r="O122" s="29"/>
    </row>
    <row r="123" spans="9:15" ht="12">
      <c r="I123" s="29"/>
      <c r="J123" s="29"/>
      <c r="K123" s="29"/>
      <c r="L123" s="29"/>
      <c r="M123" s="29"/>
      <c r="N123" s="29"/>
      <c r="O123" s="29"/>
    </row>
    <row r="124" spans="9:15" ht="12">
      <c r="I124" s="29"/>
      <c r="J124" s="29"/>
      <c r="K124" s="29"/>
      <c r="L124" s="29"/>
      <c r="M124" s="29"/>
      <c r="N124" s="29"/>
      <c r="O124" s="29"/>
    </row>
    <row r="125" spans="9:15" ht="12">
      <c r="I125" s="29"/>
      <c r="J125" s="29"/>
      <c r="K125" s="29"/>
      <c r="L125" s="29"/>
      <c r="M125" s="29"/>
      <c r="N125" s="29"/>
      <c r="O125" s="29"/>
    </row>
    <row r="126" spans="9:15" ht="12">
      <c r="I126" s="29"/>
      <c r="J126" s="29"/>
      <c r="K126" s="29"/>
      <c r="L126" s="29"/>
      <c r="M126" s="29"/>
      <c r="N126" s="29"/>
      <c r="O126" s="29"/>
    </row>
    <row r="127" spans="9:15" ht="12">
      <c r="I127" s="29"/>
      <c r="J127" s="29"/>
      <c r="K127" s="29"/>
      <c r="L127" s="29"/>
      <c r="M127" s="29"/>
      <c r="N127" s="29"/>
      <c r="O127" s="29"/>
    </row>
    <row r="128" spans="9:15" ht="12">
      <c r="I128" s="29"/>
      <c r="J128" s="29"/>
      <c r="K128" s="29"/>
      <c r="L128" s="29"/>
      <c r="M128" s="29"/>
      <c r="N128" s="29"/>
      <c r="O128" s="29"/>
    </row>
    <row r="129" spans="9:15" ht="12">
      <c r="I129" s="29"/>
      <c r="J129" s="29"/>
      <c r="K129" s="29"/>
      <c r="L129" s="29"/>
      <c r="M129" s="29"/>
      <c r="N129" s="29"/>
      <c r="O129" s="29"/>
    </row>
    <row r="130" spans="9:15" ht="12">
      <c r="I130" s="29"/>
      <c r="J130" s="29"/>
      <c r="K130" s="29"/>
      <c r="L130" s="29"/>
      <c r="M130" s="29"/>
      <c r="N130" s="29"/>
      <c r="O130" s="29"/>
    </row>
    <row r="131" spans="9:15" ht="12">
      <c r="I131" s="29"/>
      <c r="J131" s="29"/>
      <c r="K131" s="29"/>
      <c r="L131" s="29"/>
      <c r="M131" s="29"/>
      <c r="N131" s="29"/>
      <c r="O131" s="29"/>
    </row>
    <row r="132" spans="9:15" ht="12">
      <c r="I132" s="29"/>
      <c r="J132" s="29"/>
      <c r="K132" s="29"/>
      <c r="L132" s="29"/>
      <c r="M132" s="29"/>
      <c r="N132" s="29"/>
      <c r="O132" s="29"/>
    </row>
    <row r="133" spans="9:15" ht="12">
      <c r="I133" s="29"/>
      <c r="J133" s="29"/>
      <c r="K133" s="29"/>
      <c r="L133" s="29"/>
      <c r="M133" s="29"/>
      <c r="N133" s="29"/>
      <c r="O133" s="29"/>
    </row>
    <row r="134" spans="9:15" ht="12">
      <c r="I134" s="29"/>
      <c r="J134" s="29"/>
      <c r="K134" s="29"/>
      <c r="L134" s="29"/>
      <c r="M134" s="29"/>
      <c r="N134" s="29"/>
      <c r="O134" s="29"/>
    </row>
    <row r="135" spans="9:15" ht="12">
      <c r="I135" s="29"/>
      <c r="J135" s="29"/>
      <c r="K135" s="29"/>
      <c r="L135" s="29"/>
      <c r="M135" s="29"/>
      <c r="N135" s="29"/>
      <c r="O135" s="29"/>
    </row>
    <row r="136" spans="9:15" ht="12">
      <c r="I136" s="29"/>
      <c r="J136" s="29"/>
      <c r="K136" s="29"/>
      <c r="L136" s="29"/>
      <c r="M136" s="29"/>
      <c r="N136" s="29"/>
      <c r="O136" s="29"/>
    </row>
    <row r="137" spans="9:15" ht="12">
      <c r="I137" s="29"/>
      <c r="J137" s="29"/>
      <c r="K137" s="29"/>
      <c r="L137" s="29"/>
      <c r="M137" s="29"/>
      <c r="N137" s="29"/>
      <c r="O137" s="29"/>
    </row>
    <row r="138" spans="9:15" ht="12">
      <c r="I138" s="29"/>
      <c r="J138" s="29"/>
      <c r="K138" s="29"/>
      <c r="L138" s="29"/>
      <c r="M138" s="29"/>
      <c r="N138" s="29"/>
      <c r="O138" s="29"/>
    </row>
    <row r="139" spans="9:15" ht="12">
      <c r="I139" s="29"/>
      <c r="J139" s="29"/>
      <c r="K139" s="29"/>
      <c r="L139" s="29"/>
      <c r="M139" s="29"/>
      <c r="N139" s="29"/>
      <c r="O139" s="29"/>
    </row>
    <row r="140" spans="9:15" ht="12">
      <c r="I140" s="29"/>
      <c r="J140" s="29"/>
      <c r="K140" s="29"/>
      <c r="L140" s="29"/>
      <c r="M140" s="29"/>
      <c r="N140" s="29"/>
      <c r="O140" s="29"/>
    </row>
    <row r="141" spans="9:15" ht="12">
      <c r="I141" s="29"/>
      <c r="J141" s="29"/>
      <c r="K141" s="29"/>
      <c r="L141" s="29"/>
      <c r="M141" s="29"/>
      <c r="N141" s="29"/>
      <c r="O141" s="29"/>
    </row>
    <row r="142" spans="9:15" ht="12">
      <c r="I142" s="29"/>
      <c r="J142" s="29"/>
      <c r="K142" s="29"/>
      <c r="L142" s="29"/>
      <c r="M142" s="29"/>
      <c r="N142" s="29"/>
      <c r="O142" s="29"/>
    </row>
    <row r="143" spans="9:15" ht="12">
      <c r="I143" s="29"/>
      <c r="J143" s="29"/>
      <c r="K143" s="29"/>
      <c r="L143" s="29"/>
      <c r="M143" s="29"/>
      <c r="N143" s="29"/>
      <c r="O143" s="29"/>
    </row>
    <row r="144" spans="9:15" ht="12">
      <c r="I144" s="29"/>
      <c r="J144" s="29"/>
      <c r="K144" s="29"/>
      <c r="L144" s="29"/>
      <c r="M144" s="29"/>
      <c r="N144" s="29"/>
      <c r="O144" s="29"/>
    </row>
    <row r="145" spans="9:15" ht="12">
      <c r="I145" s="29"/>
      <c r="J145" s="29"/>
      <c r="K145" s="29"/>
      <c r="L145" s="29"/>
      <c r="M145" s="29"/>
      <c r="N145" s="29"/>
      <c r="O145" s="29"/>
    </row>
    <row r="146" spans="9:15" ht="12">
      <c r="I146" s="29"/>
      <c r="J146" s="29"/>
      <c r="K146" s="29"/>
      <c r="L146" s="29"/>
      <c r="M146" s="29"/>
      <c r="N146" s="29"/>
      <c r="O146" s="29"/>
    </row>
    <row r="147" spans="9:15" ht="12">
      <c r="I147" s="29"/>
      <c r="J147" s="29"/>
      <c r="K147" s="29"/>
      <c r="L147" s="29"/>
      <c r="M147" s="29"/>
      <c r="N147" s="29"/>
      <c r="O147" s="29"/>
    </row>
    <row r="148" spans="9:15" ht="12">
      <c r="I148" s="29"/>
      <c r="J148" s="29"/>
      <c r="K148" s="29"/>
      <c r="L148" s="29"/>
      <c r="M148" s="29"/>
      <c r="N148" s="29"/>
      <c r="O148" s="29"/>
    </row>
    <row r="149" spans="9:15" ht="12">
      <c r="I149" s="29"/>
      <c r="J149" s="29"/>
      <c r="K149" s="29"/>
      <c r="L149" s="29"/>
      <c r="M149" s="29"/>
      <c r="N149" s="29"/>
      <c r="O149" s="29"/>
    </row>
    <row r="150" spans="9:15" ht="12">
      <c r="I150" s="29"/>
      <c r="J150" s="29"/>
      <c r="K150" s="29"/>
      <c r="L150" s="29"/>
      <c r="M150" s="29"/>
      <c r="N150" s="29"/>
      <c r="O150" s="29"/>
    </row>
    <row r="151" spans="9:15" ht="12">
      <c r="I151" s="29"/>
      <c r="J151" s="29"/>
      <c r="K151" s="29"/>
      <c r="L151" s="29"/>
      <c r="M151" s="29"/>
      <c r="N151" s="29"/>
      <c r="O151" s="29"/>
    </row>
    <row r="152" spans="9:15" ht="12">
      <c r="I152" s="29"/>
      <c r="J152" s="29"/>
      <c r="K152" s="29"/>
      <c r="L152" s="29"/>
      <c r="M152" s="29"/>
      <c r="N152" s="29"/>
      <c r="O152" s="29"/>
    </row>
    <row r="153" spans="9:15" ht="12">
      <c r="I153" s="29"/>
      <c r="J153" s="29"/>
      <c r="K153" s="29"/>
      <c r="L153" s="29"/>
      <c r="M153" s="29"/>
      <c r="N153" s="29"/>
      <c r="O153" s="29"/>
    </row>
    <row r="154" spans="9:15" ht="12">
      <c r="I154" s="29"/>
      <c r="J154" s="29"/>
      <c r="K154" s="29"/>
      <c r="L154" s="29"/>
      <c r="M154" s="29"/>
      <c r="N154" s="29"/>
      <c r="O154" s="29"/>
    </row>
    <row r="155" spans="9:15" ht="12">
      <c r="I155" s="29"/>
      <c r="J155" s="29"/>
      <c r="K155" s="29"/>
      <c r="L155" s="29"/>
      <c r="M155" s="29"/>
      <c r="N155" s="29"/>
      <c r="O155" s="29"/>
    </row>
    <row r="156" spans="9:15" ht="12">
      <c r="I156" s="29"/>
      <c r="J156" s="29"/>
      <c r="K156" s="29"/>
      <c r="L156" s="29"/>
      <c r="M156" s="29"/>
      <c r="N156" s="29"/>
      <c r="O156" s="29"/>
    </row>
    <row r="157" spans="9:15" ht="12">
      <c r="I157" s="29"/>
      <c r="J157" s="29"/>
      <c r="K157" s="29"/>
      <c r="L157" s="29"/>
      <c r="M157" s="29"/>
      <c r="N157" s="29"/>
      <c r="O157" s="29"/>
    </row>
    <row r="158" spans="9:15" ht="12">
      <c r="I158" s="29"/>
      <c r="J158" s="29"/>
      <c r="K158" s="29"/>
      <c r="L158" s="29"/>
      <c r="M158" s="29"/>
      <c r="N158" s="29"/>
      <c r="O158" s="29"/>
    </row>
    <row r="159" spans="9:15" ht="12">
      <c r="I159" s="29"/>
      <c r="J159" s="29"/>
      <c r="K159" s="29"/>
      <c r="L159" s="29"/>
      <c r="M159" s="29"/>
      <c r="N159" s="29"/>
      <c r="O159" s="29"/>
    </row>
    <row r="160" spans="9:15" ht="12">
      <c r="I160" s="29"/>
      <c r="J160" s="29"/>
      <c r="K160" s="29"/>
      <c r="L160" s="29"/>
      <c r="M160" s="29"/>
      <c r="N160" s="29"/>
      <c r="O160" s="29"/>
    </row>
    <row r="161" spans="9:15" ht="12">
      <c r="I161" s="29"/>
      <c r="J161" s="29"/>
      <c r="K161" s="29"/>
      <c r="L161" s="29"/>
      <c r="M161" s="29"/>
      <c r="N161" s="29"/>
      <c r="O161" s="29"/>
    </row>
    <row r="162" spans="9:15" ht="12">
      <c r="I162" s="29"/>
      <c r="J162" s="29"/>
      <c r="K162" s="29"/>
      <c r="L162" s="29"/>
      <c r="M162" s="29"/>
      <c r="N162" s="29"/>
      <c r="O162" s="29"/>
    </row>
    <row r="163" spans="9:15" ht="12">
      <c r="I163" s="29"/>
      <c r="J163" s="29"/>
      <c r="K163" s="29"/>
      <c r="L163" s="29"/>
      <c r="M163" s="29"/>
      <c r="N163" s="29"/>
      <c r="O163" s="29"/>
    </row>
    <row r="164" spans="9:15" ht="12">
      <c r="I164" s="29"/>
      <c r="J164" s="29"/>
      <c r="K164" s="29"/>
      <c r="L164" s="29"/>
      <c r="M164" s="29"/>
      <c r="N164" s="29"/>
      <c r="O164" s="29"/>
    </row>
    <row r="165" spans="9:15" ht="12">
      <c r="I165" s="29"/>
      <c r="J165" s="29"/>
      <c r="K165" s="29"/>
      <c r="L165" s="29"/>
      <c r="M165" s="29"/>
      <c r="N165" s="29"/>
      <c r="O165" s="29"/>
    </row>
    <row r="166" spans="9:15" ht="12">
      <c r="I166" s="29"/>
      <c r="J166" s="29"/>
      <c r="K166" s="29"/>
      <c r="L166" s="29"/>
      <c r="M166" s="29"/>
      <c r="N166" s="29"/>
      <c r="O166" s="29"/>
    </row>
    <row r="167" spans="9:15" ht="12">
      <c r="I167" s="29"/>
      <c r="J167" s="29"/>
      <c r="K167" s="29"/>
      <c r="L167" s="29"/>
      <c r="M167" s="29"/>
      <c r="N167" s="29"/>
      <c r="O167" s="29"/>
    </row>
    <row r="168" spans="9:15" ht="12">
      <c r="I168" s="29"/>
      <c r="J168" s="29"/>
      <c r="K168" s="29"/>
      <c r="L168" s="29"/>
      <c r="M168" s="29"/>
      <c r="N168" s="29"/>
      <c r="O168" s="29"/>
    </row>
    <row r="169" spans="9:15" ht="12">
      <c r="I169" s="29"/>
      <c r="J169" s="29"/>
      <c r="K169" s="29"/>
      <c r="L169" s="29"/>
      <c r="M169" s="29"/>
      <c r="N169" s="29"/>
      <c r="O169" s="29"/>
    </row>
    <row r="170" spans="9:15" ht="12">
      <c r="I170" s="29"/>
      <c r="J170" s="29"/>
      <c r="K170" s="29"/>
      <c r="L170" s="29"/>
      <c r="M170" s="29"/>
      <c r="N170" s="29"/>
      <c r="O170" s="29"/>
    </row>
    <row r="171" spans="9:15" ht="12">
      <c r="I171" s="29"/>
      <c r="J171" s="29"/>
      <c r="K171" s="29"/>
      <c r="L171" s="29"/>
      <c r="M171" s="29"/>
      <c r="N171" s="29"/>
      <c r="O171" s="29"/>
    </row>
    <row r="172" spans="9:15" ht="12">
      <c r="I172" s="29"/>
      <c r="J172" s="29"/>
      <c r="K172" s="29"/>
      <c r="L172" s="29"/>
      <c r="M172" s="29"/>
      <c r="N172" s="29"/>
      <c r="O172" s="29"/>
    </row>
    <row r="173" spans="9:15" ht="12">
      <c r="I173" s="29"/>
      <c r="J173" s="29"/>
      <c r="K173" s="29"/>
      <c r="L173" s="29"/>
      <c r="M173" s="29"/>
      <c r="N173" s="29"/>
      <c r="O173" s="29"/>
    </row>
    <row r="174" spans="9:15" ht="12">
      <c r="I174" s="29"/>
      <c r="J174" s="29"/>
      <c r="K174" s="29"/>
      <c r="L174" s="29"/>
      <c r="M174" s="29"/>
      <c r="N174" s="29"/>
      <c r="O174" s="29"/>
    </row>
    <row r="175" spans="9:15" ht="12">
      <c r="I175" s="29"/>
      <c r="J175" s="29"/>
      <c r="K175" s="29"/>
      <c r="L175" s="29"/>
      <c r="M175" s="29"/>
      <c r="N175" s="29"/>
      <c r="O175" s="29"/>
    </row>
    <row r="176" spans="9:15" ht="12">
      <c r="I176" s="29"/>
      <c r="J176" s="29"/>
      <c r="K176" s="29"/>
      <c r="L176" s="29"/>
      <c r="M176" s="29"/>
      <c r="N176" s="29"/>
      <c r="O176" s="29"/>
    </row>
    <row r="177" spans="9:15" ht="12">
      <c r="I177" s="29"/>
      <c r="J177" s="29"/>
      <c r="K177" s="29"/>
      <c r="L177" s="29"/>
      <c r="M177" s="29"/>
      <c r="N177" s="29"/>
      <c r="O177" s="29"/>
    </row>
    <row r="178" spans="9:15" ht="12">
      <c r="I178" s="29"/>
      <c r="J178" s="29"/>
      <c r="K178" s="29"/>
      <c r="L178" s="29"/>
      <c r="M178" s="29"/>
      <c r="N178" s="29"/>
      <c r="O178" s="29"/>
    </row>
    <row r="179" spans="9:15" ht="12">
      <c r="I179" s="29"/>
      <c r="J179" s="29"/>
      <c r="K179" s="29"/>
      <c r="L179" s="29"/>
      <c r="M179" s="29"/>
      <c r="N179" s="29"/>
      <c r="O179" s="29"/>
    </row>
    <row r="180" spans="9:15" ht="12">
      <c r="I180" s="29"/>
      <c r="J180" s="29"/>
      <c r="K180" s="29"/>
      <c r="L180" s="29"/>
      <c r="M180" s="29"/>
      <c r="N180" s="29"/>
      <c r="O180" s="29"/>
    </row>
    <row r="181" spans="9:15" ht="12">
      <c r="I181" s="29"/>
      <c r="J181" s="29"/>
      <c r="K181" s="29"/>
      <c r="L181" s="29"/>
      <c r="M181" s="29"/>
      <c r="N181" s="29"/>
      <c r="O181" s="29"/>
    </row>
    <row r="182" spans="9:15" ht="12">
      <c r="I182" s="29"/>
      <c r="J182" s="29"/>
      <c r="K182" s="29"/>
      <c r="L182" s="29"/>
      <c r="M182" s="29"/>
      <c r="N182" s="29"/>
      <c r="O182" s="29"/>
    </row>
    <row r="183" spans="9:15" ht="12">
      <c r="I183" s="29"/>
      <c r="J183" s="29"/>
      <c r="K183" s="29"/>
      <c r="L183" s="29"/>
      <c r="M183" s="29"/>
      <c r="N183" s="29"/>
      <c r="O183" s="29"/>
    </row>
    <row r="184" spans="9:15" ht="12">
      <c r="I184" s="29"/>
      <c r="J184" s="29"/>
      <c r="K184" s="29"/>
      <c r="L184" s="29"/>
      <c r="M184" s="29"/>
      <c r="N184" s="29"/>
      <c r="O184" s="29"/>
    </row>
    <row r="185" spans="9:15" ht="12">
      <c r="I185" s="29"/>
      <c r="J185" s="29"/>
      <c r="K185" s="29"/>
      <c r="L185" s="29"/>
      <c r="M185" s="29"/>
      <c r="N185" s="29"/>
      <c r="O185" s="29"/>
    </row>
    <row r="186" spans="9:15" ht="12">
      <c r="I186" s="29"/>
      <c r="J186" s="29"/>
      <c r="K186" s="29"/>
      <c r="L186" s="29"/>
      <c r="M186" s="29"/>
      <c r="N186" s="29"/>
      <c r="O186" s="29"/>
    </row>
    <row r="187" spans="9:15" ht="12">
      <c r="I187" s="29"/>
      <c r="J187" s="29"/>
      <c r="K187" s="29"/>
      <c r="L187" s="29"/>
      <c r="M187" s="29"/>
      <c r="N187" s="29"/>
      <c r="O187" s="29"/>
    </row>
    <row r="188" spans="9:15" ht="12">
      <c r="I188" s="29"/>
      <c r="J188" s="29"/>
      <c r="K188" s="29"/>
      <c r="L188" s="29"/>
      <c r="M188" s="29"/>
      <c r="N188" s="29"/>
      <c r="O188" s="29"/>
    </row>
    <row r="189" spans="9:15" ht="12">
      <c r="I189" s="29"/>
      <c r="J189" s="29"/>
      <c r="K189" s="29"/>
      <c r="L189" s="29"/>
      <c r="M189" s="29"/>
      <c r="N189" s="29"/>
      <c r="O189" s="29"/>
    </row>
    <row r="190" spans="9:15" ht="12">
      <c r="I190" s="29"/>
      <c r="J190" s="29"/>
      <c r="K190" s="29"/>
      <c r="L190" s="29"/>
      <c r="M190" s="29"/>
      <c r="N190" s="29"/>
      <c r="O190" s="29"/>
    </row>
    <row r="191" spans="9:15" ht="12">
      <c r="I191" s="29"/>
      <c r="J191" s="29"/>
      <c r="K191" s="29"/>
      <c r="L191" s="29"/>
      <c r="M191" s="29"/>
      <c r="N191" s="29"/>
      <c r="O191" s="29"/>
    </row>
    <row r="192" spans="9:15" ht="12">
      <c r="I192" s="29"/>
      <c r="J192" s="29"/>
      <c r="K192" s="29"/>
      <c r="L192" s="29"/>
      <c r="M192" s="29"/>
      <c r="N192" s="29"/>
      <c r="O192" s="29"/>
    </row>
    <row r="193" spans="9:15" ht="12">
      <c r="I193" s="29"/>
      <c r="J193" s="29"/>
      <c r="K193" s="29"/>
      <c r="L193" s="29"/>
      <c r="M193" s="29"/>
      <c r="N193" s="29"/>
      <c r="O193" s="29"/>
    </row>
    <row r="194" spans="9:15" ht="12">
      <c r="I194" s="29"/>
      <c r="J194" s="29"/>
      <c r="K194" s="29"/>
      <c r="L194" s="29"/>
      <c r="M194" s="29"/>
      <c r="N194" s="29"/>
      <c r="O194" s="29"/>
    </row>
    <row r="195" spans="9:15" ht="12">
      <c r="I195" s="29"/>
      <c r="J195" s="29"/>
      <c r="K195" s="29"/>
      <c r="L195" s="29"/>
      <c r="M195" s="29"/>
      <c r="N195" s="29"/>
      <c r="O195" s="29"/>
    </row>
    <row r="196" spans="9:15" ht="12">
      <c r="I196" s="29"/>
      <c r="J196" s="29"/>
      <c r="K196" s="29"/>
      <c r="L196" s="29"/>
      <c r="M196" s="29"/>
      <c r="N196" s="29"/>
      <c r="O196" s="29"/>
    </row>
    <row r="197" spans="9:15" ht="12">
      <c r="I197" s="29"/>
      <c r="J197" s="29"/>
      <c r="K197" s="29"/>
      <c r="L197" s="29"/>
      <c r="M197" s="29"/>
      <c r="N197" s="29"/>
      <c r="O197" s="29"/>
    </row>
    <row r="198" spans="9:15" ht="12">
      <c r="I198" s="29"/>
      <c r="J198" s="29"/>
      <c r="K198" s="29"/>
      <c r="L198" s="29"/>
      <c r="M198" s="29"/>
      <c r="N198" s="29"/>
      <c r="O198" s="29"/>
    </row>
    <row r="199" spans="9:15" ht="12">
      <c r="I199" s="29"/>
      <c r="J199" s="29"/>
      <c r="K199" s="29"/>
      <c r="L199" s="29"/>
      <c r="M199" s="29"/>
      <c r="N199" s="29"/>
      <c r="O199" s="29"/>
    </row>
    <row r="200" spans="9:15" ht="12">
      <c r="I200" s="29"/>
      <c r="J200" s="29"/>
      <c r="K200" s="29"/>
      <c r="L200" s="29"/>
      <c r="M200" s="29"/>
      <c r="N200" s="29"/>
      <c r="O200" s="29"/>
    </row>
    <row r="201" spans="9:15" ht="12">
      <c r="I201" s="29"/>
      <c r="J201" s="29"/>
      <c r="K201" s="29"/>
      <c r="L201" s="29"/>
      <c r="M201" s="29"/>
      <c r="N201" s="29"/>
      <c r="O201" s="29"/>
    </row>
    <row r="202" spans="9:15" ht="12">
      <c r="I202" s="29"/>
      <c r="J202" s="29"/>
      <c r="K202" s="29"/>
      <c r="L202" s="29"/>
      <c r="M202" s="29"/>
      <c r="N202" s="29"/>
      <c r="O202" s="29"/>
    </row>
    <row r="203" spans="9:15" ht="12">
      <c r="I203" s="29"/>
      <c r="J203" s="29"/>
      <c r="K203" s="29"/>
      <c r="L203" s="29"/>
      <c r="M203" s="29"/>
      <c r="N203" s="29"/>
      <c r="O203" s="29"/>
    </row>
    <row r="204" spans="9:15" ht="12">
      <c r="I204" s="29"/>
      <c r="J204" s="29"/>
      <c r="K204" s="29"/>
      <c r="L204" s="29"/>
      <c r="M204" s="29"/>
      <c r="N204" s="29"/>
      <c r="O204" s="29"/>
    </row>
    <row r="205" spans="9:15" ht="12">
      <c r="I205" s="29"/>
      <c r="J205" s="29"/>
      <c r="K205" s="29"/>
      <c r="L205" s="29"/>
      <c r="M205" s="29"/>
      <c r="N205" s="29"/>
      <c r="O205" s="29"/>
    </row>
    <row r="206" spans="9:15" ht="12">
      <c r="I206" s="29"/>
      <c r="J206" s="29"/>
      <c r="K206" s="29"/>
      <c r="L206" s="29"/>
      <c r="M206" s="29"/>
      <c r="N206" s="29"/>
      <c r="O206" s="29"/>
    </row>
    <row r="207" spans="9:15" ht="12">
      <c r="I207" s="29"/>
      <c r="J207" s="29"/>
      <c r="K207" s="29"/>
      <c r="L207" s="29"/>
      <c r="M207" s="29"/>
      <c r="N207" s="29"/>
      <c r="O207" s="29"/>
    </row>
    <row r="208" spans="9:15" ht="12">
      <c r="I208" s="29"/>
      <c r="J208" s="29"/>
      <c r="K208" s="29"/>
      <c r="L208" s="29"/>
      <c r="M208" s="29"/>
      <c r="N208" s="29"/>
      <c r="O208" s="29"/>
    </row>
    <row r="209" spans="9:15" ht="12">
      <c r="I209" s="29"/>
      <c r="J209" s="29"/>
      <c r="K209" s="29"/>
      <c r="L209" s="29"/>
      <c r="M209" s="29"/>
      <c r="N209" s="29"/>
      <c r="O209" s="29"/>
    </row>
    <row r="210" spans="9:15" ht="12">
      <c r="I210" s="29"/>
      <c r="J210" s="29"/>
      <c r="K210" s="29"/>
      <c r="L210" s="29"/>
      <c r="M210" s="29"/>
      <c r="N210" s="29"/>
      <c r="O210" s="29"/>
    </row>
    <row r="211" spans="9:15" ht="12">
      <c r="I211" s="29"/>
      <c r="J211" s="29"/>
      <c r="K211" s="29"/>
      <c r="L211" s="29"/>
      <c r="M211" s="29"/>
      <c r="N211" s="29"/>
      <c r="O211" s="29"/>
    </row>
    <row r="212" spans="9:15" ht="12">
      <c r="I212" s="29"/>
      <c r="J212" s="29"/>
      <c r="K212" s="29"/>
      <c r="L212" s="29"/>
      <c r="M212" s="29"/>
      <c r="N212" s="29"/>
      <c r="O212" s="29"/>
    </row>
    <row r="213" spans="9:15" ht="12">
      <c r="I213" s="29"/>
      <c r="J213" s="29"/>
      <c r="K213" s="29"/>
      <c r="L213" s="29"/>
      <c r="M213" s="29"/>
      <c r="N213" s="29"/>
      <c r="O213" s="29"/>
    </row>
    <row r="214" spans="9:15" ht="12">
      <c r="I214" s="29"/>
      <c r="J214" s="29"/>
      <c r="K214" s="29"/>
      <c r="L214" s="29"/>
      <c r="M214" s="29"/>
      <c r="N214" s="29"/>
      <c r="O214" s="29"/>
    </row>
    <row r="215" spans="9:15" ht="12">
      <c r="I215" s="29"/>
      <c r="J215" s="29"/>
      <c r="K215" s="29"/>
      <c r="L215" s="29"/>
      <c r="M215" s="29"/>
      <c r="N215" s="29"/>
      <c r="O215" s="29"/>
    </row>
    <row r="216" spans="9:15" ht="12">
      <c r="I216" s="29"/>
      <c r="J216" s="29"/>
      <c r="K216" s="29"/>
      <c r="L216" s="29"/>
      <c r="M216" s="29"/>
      <c r="N216" s="29"/>
      <c r="O216" s="29"/>
    </row>
  </sheetData>
  <sheetProtection/>
  <mergeCells count="31">
    <mergeCell ref="C86:H86"/>
    <mergeCell ref="I86:O86"/>
    <mergeCell ref="P86:V86"/>
    <mergeCell ref="W86:AC86"/>
    <mergeCell ref="AD86:AJ86"/>
    <mergeCell ref="C85:H85"/>
    <mergeCell ref="I85:O85"/>
    <mergeCell ref="P85:V85"/>
    <mergeCell ref="W85:AC85"/>
    <mergeCell ref="AK92:AO92"/>
    <mergeCell ref="AR85:AX85"/>
    <mergeCell ref="AK86:AQ86"/>
    <mergeCell ref="AR86:AX86"/>
    <mergeCell ref="AK85:AQ85"/>
    <mergeCell ref="AD85:AJ85"/>
    <mergeCell ref="W83:AC83"/>
    <mergeCell ref="AD83:AJ83"/>
    <mergeCell ref="AK83:AQ83"/>
    <mergeCell ref="AR83:AX83"/>
    <mergeCell ref="AK10:AQ10"/>
    <mergeCell ref="AR10:AX10"/>
    <mergeCell ref="A1:D1"/>
    <mergeCell ref="AP1:AY8"/>
    <mergeCell ref="A3:D3"/>
    <mergeCell ref="C9:H9"/>
    <mergeCell ref="A10:A11"/>
    <mergeCell ref="B10:B11"/>
    <mergeCell ref="D10:H10"/>
    <mergeCell ref="I10:O10"/>
    <mergeCell ref="W10:AC10"/>
    <mergeCell ref="AD10:AJ10"/>
  </mergeCells>
  <printOptions/>
  <pageMargins left="0.7086614173228347" right="0.7086614173228347" top="0.7480314960629921" bottom="0.93" header="0.31496062992125984" footer="0.31496062992125984"/>
  <pageSetup fitToHeight="2" horizontalDpi="600" verticalDpi="600" orientation="landscape" paperSize="9" scale="28" r:id="rId1"/>
  <rowBreaks count="1" manualBreakCount="1">
    <brk id="69" max="5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142"/>
  <sheetViews>
    <sheetView zoomScale="45" zoomScaleNormal="45" zoomScalePageLayoutView="0" workbookViewId="0" topLeftCell="W1">
      <selection activeCell="AP1" sqref="AP1:AY8"/>
    </sheetView>
  </sheetViews>
  <sheetFormatPr defaultColWidth="9.00390625" defaultRowHeight="12.75"/>
  <cols>
    <col min="1" max="1" width="10.25390625" style="137" customWidth="1"/>
    <col min="2" max="2" width="135.00390625" style="138" customWidth="1"/>
    <col min="3" max="3" width="13.75390625" style="139" customWidth="1"/>
    <col min="4" max="4" width="8.00390625" style="139" customWidth="1"/>
    <col min="5" max="5" width="12.75390625" style="139" customWidth="1"/>
    <col min="6" max="6" width="8.875" style="139" customWidth="1"/>
    <col min="7" max="8" width="8.00390625" style="139" customWidth="1"/>
    <col min="9" max="9" width="8.25390625" style="140" customWidth="1"/>
    <col min="10" max="14" width="6.375" style="140" customWidth="1"/>
    <col min="15" max="15" width="7.00390625" style="141" customWidth="1"/>
    <col min="16" max="16" width="8.625" style="141" customWidth="1"/>
    <col min="17" max="17" width="8.25390625" style="141" customWidth="1"/>
    <col min="18" max="18" width="5.875" style="141" customWidth="1"/>
    <col min="19" max="19" width="8.125" style="141" customWidth="1"/>
    <col min="20" max="20" width="6.875" style="141" customWidth="1"/>
    <col min="21" max="21" width="7.875" style="141" customWidth="1"/>
    <col min="22" max="22" width="5.75390625" style="141" customWidth="1"/>
    <col min="23" max="23" width="8.00390625" style="141" customWidth="1"/>
    <col min="24" max="24" width="8.25390625" style="141" customWidth="1"/>
    <col min="25" max="25" width="6.25390625" style="141" customWidth="1"/>
    <col min="26" max="27" width="5.75390625" style="141" customWidth="1"/>
    <col min="28" max="28" width="9.25390625" style="141" customWidth="1"/>
    <col min="29" max="29" width="5.75390625" style="141" customWidth="1"/>
    <col min="30" max="30" width="7.625" style="141" customWidth="1"/>
    <col min="31" max="31" width="7.75390625" style="141" customWidth="1"/>
    <col min="32" max="32" width="5.75390625" style="141" customWidth="1"/>
    <col min="33" max="33" width="7.875" style="141" customWidth="1"/>
    <col min="34" max="34" width="9.625" style="141" customWidth="1"/>
    <col min="35" max="37" width="5.75390625" style="141" customWidth="1"/>
    <col min="38" max="38" width="7.75390625" style="141" customWidth="1"/>
    <col min="39" max="39" width="5.75390625" style="141" customWidth="1"/>
    <col min="40" max="40" width="7.25390625" style="141" customWidth="1"/>
    <col min="41" max="43" width="5.75390625" style="141" customWidth="1"/>
    <col min="44" max="44" width="6.375" style="141" customWidth="1"/>
    <col min="45" max="45" width="8.625" style="141" customWidth="1"/>
    <col min="46" max="48" width="6.375" style="141" customWidth="1"/>
    <col min="49" max="49" width="10.625" style="141" customWidth="1"/>
    <col min="50" max="50" width="6.375" style="141" customWidth="1"/>
    <col min="51" max="51" width="4.125" style="141" customWidth="1"/>
    <col min="52" max="16384" width="9.125" style="141" customWidth="1"/>
  </cols>
  <sheetData>
    <row r="1" spans="1:51" s="9" customFormat="1" ht="30.75">
      <c r="A1" s="477" t="s">
        <v>0</v>
      </c>
      <c r="B1" s="477"/>
      <c r="C1" s="477"/>
      <c r="D1" s="477"/>
      <c r="E1" s="1"/>
      <c r="F1" s="2"/>
      <c r="G1" s="2"/>
      <c r="H1" s="2"/>
      <c r="I1" s="3"/>
      <c r="J1" s="4" t="s">
        <v>1</v>
      </c>
      <c r="K1" s="5"/>
      <c r="L1" s="5"/>
      <c r="M1" s="5"/>
      <c r="N1" s="5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8"/>
      <c r="AL1" s="8"/>
      <c r="AM1" s="8"/>
      <c r="AN1" s="8"/>
      <c r="AP1" s="496" t="s">
        <v>241</v>
      </c>
      <c r="AQ1" s="497"/>
      <c r="AR1" s="497"/>
      <c r="AS1" s="497"/>
      <c r="AT1" s="497"/>
      <c r="AU1" s="497"/>
      <c r="AV1" s="497"/>
      <c r="AW1" s="497"/>
      <c r="AX1" s="497"/>
      <c r="AY1" s="497"/>
    </row>
    <row r="2" spans="1:51" s="9" customFormat="1" ht="30.75">
      <c r="A2" s="10" t="s">
        <v>2</v>
      </c>
      <c r="B2" s="11"/>
      <c r="C2" s="12"/>
      <c r="D2" s="13"/>
      <c r="E2" s="14"/>
      <c r="G2" s="143"/>
      <c r="H2" s="143"/>
      <c r="I2" s="144"/>
      <c r="J2" s="142" t="s">
        <v>50</v>
      </c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P2" s="497"/>
      <c r="AQ2" s="497"/>
      <c r="AR2" s="497"/>
      <c r="AS2" s="497"/>
      <c r="AT2" s="497"/>
      <c r="AU2" s="497"/>
      <c r="AV2" s="497"/>
      <c r="AW2" s="497"/>
      <c r="AX2" s="497"/>
      <c r="AY2" s="497"/>
    </row>
    <row r="3" spans="1:51" s="9" customFormat="1" ht="30.75">
      <c r="A3" s="480" t="s">
        <v>46</v>
      </c>
      <c r="B3" s="480"/>
      <c r="C3" s="480"/>
      <c r="D3" s="480"/>
      <c r="E3" s="14"/>
      <c r="F3" s="2"/>
      <c r="G3" s="2"/>
      <c r="H3" s="2"/>
      <c r="I3" s="15"/>
      <c r="J3" s="3" t="s">
        <v>49</v>
      </c>
      <c r="K3" s="4"/>
      <c r="L3" s="3"/>
      <c r="M3" s="3"/>
      <c r="N3" s="3"/>
      <c r="O3" s="7"/>
      <c r="P3" s="7"/>
      <c r="Q3" s="6"/>
      <c r="R3" s="6"/>
      <c r="S3" s="16"/>
      <c r="T3" s="16"/>
      <c r="U3" s="7"/>
      <c r="V3" s="17"/>
      <c r="W3" s="6"/>
      <c r="X3" s="7"/>
      <c r="Y3" s="6"/>
      <c r="Z3" s="6"/>
      <c r="AA3" s="6"/>
      <c r="AB3" s="6"/>
      <c r="AC3" s="6"/>
      <c r="AD3" s="17"/>
      <c r="AE3" s="17"/>
      <c r="AF3" s="17"/>
      <c r="AG3" s="17"/>
      <c r="AH3" s="17"/>
      <c r="AI3" s="17"/>
      <c r="AJ3" s="17"/>
      <c r="AP3" s="497"/>
      <c r="AQ3" s="497"/>
      <c r="AR3" s="497"/>
      <c r="AS3" s="497"/>
      <c r="AT3" s="497"/>
      <c r="AU3" s="497"/>
      <c r="AV3" s="497"/>
      <c r="AW3" s="497"/>
      <c r="AX3" s="497"/>
      <c r="AY3" s="497"/>
    </row>
    <row r="4" spans="1:51" s="9" customFormat="1" ht="30.75">
      <c r="A4" s="18" t="s">
        <v>3</v>
      </c>
      <c r="B4" s="19"/>
      <c r="C4" s="1"/>
      <c r="D4" s="14"/>
      <c r="E4" s="14"/>
      <c r="F4" s="2"/>
      <c r="G4" s="2"/>
      <c r="H4" s="20" t="s">
        <v>108</v>
      </c>
      <c r="I4" s="20"/>
      <c r="J4" s="20" t="s">
        <v>211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P4" s="497"/>
      <c r="AQ4" s="497"/>
      <c r="AR4" s="497"/>
      <c r="AS4" s="497"/>
      <c r="AT4" s="497"/>
      <c r="AU4" s="497"/>
      <c r="AV4" s="497"/>
      <c r="AW4" s="497"/>
      <c r="AX4" s="497"/>
      <c r="AY4" s="497"/>
    </row>
    <row r="5" spans="1:51" s="9" customFormat="1" ht="30.75">
      <c r="A5" s="18"/>
      <c r="B5" s="19"/>
      <c r="C5" s="1"/>
      <c r="D5" s="14"/>
      <c r="E5" s="14"/>
      <c r="F5" s="2"/>
      <c r="G5" s="2"/>
      <c r="H5" s="20"/>
      <c r="I5" s="20"/>
      <c r="J5" s="20" t="s">
        <v>47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P5" s="497"/>
      <c r="AQ5" s="497"/>
      <c r="AR5" s="497"/>
      <c r="AS5" s="497"/>
      <c r="AT5" s="497"/>
      <c r="AU5" s="497"/>
      <c r="AV5" s="497"/>
      <c r="AW5" s="497"/>
      <c r="AX5" s="497"/>
      <c r="AY5" s="497"/>
    </row>
    <row r="6" spans="1:51" s="9" customFormat="1" ht="30.75">
      <c r="A6" s="18"/>
      <c r="B6" s="19"/>
      <c r="C6" s="1"/>
      <c r="D6" s="14"/>
      <c r="E6" s="14"/>
      <c r="F6" s="2"/>
      <c r="G6" s="2"/>
      <c r="H6" s="20"/>
      <c r="I6" s="20"/>
      <c r="J6" s="3" t="s">
        <v>203</v>
      </c>
      <c r="K6" s="20"/>
      <c r="L6" s="20"/>
      <c r="M6" s="20"/>
      <c r="N6" s="4"/>
      <c r="O6" s="20"/>
      <c r="P6" s="142"/>
      <c r="Q6" s="145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5"/>
      <c r="AD6" s="17"/>
      <c r="AE6" s="17"/>
      <c r="AF6" s="17"/>
      <c r="AG6" s="17"/>
      <c r="AH6" s="17"/>
      <c r="AI6" s="17"/>
      <c r="AJ6" s="17"/>
      <c r="AP6" s="497"/>
      <c r="AQ6" s="497"/>
      <c r="AR6" s="497"/>
      <c r="AS6" s="497"/>
      <c r="AT6" s="497"/>
      <c r="AU6" s="497"/>
      <c r="AV6" s="497"/>
      <c r="AW6" s="497"/>
      <c r="AX6" s="497"/>
      <c r="AY6" s="497"/>
    </row>
    <row r="7" spans="1:51" s="9" customFormat="1" ht="30.75">
      <c r="A7" s="18"/>
      <c r="B7" s="19"/>
      <c r="C7" s="1"/>
      <c r="D7" s="14"/>
      <c r="E7" s="14"/>
      <c r="F7" s="2"/>
      <c r="G7" s="2"/>
      <c r="H7" s="20"/>
      <c r="I7" s="20"/>
      <c r="J7" s="3"/>
      <c r="K7" s="20"/>
      <c r="L7" s="20"/>
      <c r="M7" s="20"/>
      <c r="O7" s="20"/>
      <c r="P7" s="142"/>
      <c r="Q7" s="142"/>
      <c r="R7" s="146"/>
      <c r="S7" s="142"/>
      <c r="T7" s="6"/>
      <c r="U7" s="6"/>
      <c r="V7" s="6"/>
      <c r="W7" s="6"/>
      <c r="X7" s="6"/>
      <c r="Y7" s="6"/>
      <c r="Z7" s="6"/>
      <c r="AA7" s="6"/>
      <c r="AB7" s="6"/>
      <c r="AC7" s="6"/>
      <c r="AD7" s="17"/>
      <c r="AE7" s="17"/>
      <c r="AF7" s="17"/>
      <c r="AG7" s="17"/>
      <c r="AH7" s="17"/>
      <c r="AI7" s="17"/>
      <c r="AJ7" s="17"/>
      <c r="AP7" s="497"/>
      <c r="AQ7" s="497"/>
      <c r="AR7" s="497"/>
      <c r="AS7" s="497"/>
      <c r="AT7" s="497"/>
      <c r="AU7" s="497"/>
      <c r="AV7" s="497"/>
      <c r="AW7" s="497"/>
      <c r="AX7" s="497"/>
      <c r="AY7" s="497"/>
    </row>
    <row r="8" spans="1:51" s="29" customFormat="1" ht="13.5" customHeight="1" thickBot="1">
      <c r="A8" s="22"/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  <c r="O8" s="26"/>
      <c r="P8" s="27"/>
      <c r="Q8" s="27"/>
      <c r="R8" s="27"/>
      <c r="S8" s="27"/>
      <c r="T8" s="27"/>
      <c r="U8" s="27"/>
      <c r="V8" s="27"/>
      <c r="W8" s="27"/>
      <c r="X8" s="27"/>
      <c r="Y8" s="28"/>
      <c r="Z8" s="28"/>
      <c r="AA8" s="28"/>
      <c r="AB8" s="28"/>
      <c r="AC8" s="28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497"/>
      <c r="AQ8" s="497"/>
      <c r="AR8" s="497"/>
      <c r="AS8" s="497"/>
      <c r="AT8" s="497"/>
      <c r="AU8" s="497"/>
      <c r="AV8" s="497"/>
      <c r="AW8" s="497"/>
      <c r="AX8" s="497"/>
      <c r="AY8" s="497"/>
    </row>
    <row r="9" spans="1:50" s="35" customFormat="1" ht="20.25">
      <c r="A9" s="30"/>
      <c r="B9" s="31"/>
      <c r="C9" s="482" t="s">
        <v>4</v>
      </c>
      <c r="D9" s="483"/>
      <c r="E9" s="483"/>
      <c r="F9" s="483"/>
      <c r="G9" s="483"/>
      <c r="H9" s="483"/>
      <c r="I9" s="32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 t="s">
        <v>5</v>
      </c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4"/>
    </row>
    <row r="10" spans="1:50" s="39" customFormat="1" ht="20.25">
      <c r="A10" s="484" t="s">
        <v>6</v>
      </c>
      <c r="B10" s="486" t="s">
        <v>51</v>
      </c>
      <c r="C10" s="36"/>
      <c r="D10" s="491" t="s">
        <v>7</v>
      </c>
      <c r="E10" s="492"/>
      <c r="F10" s="492"/>
      <c r="G10" s="492"/>
      <c r="H10" s="492"/>
      <c r="I10" s="488" t="s">
        <v>8</v>
      </c>
      <c r="J10" s="489"/>
      <c r="K10" s="489"/>
      <c r="L10" s="489"/>
      <c r="M10" s="489"/>
      <c r="N10" s="489"/>
      <c r="O10" s="490"/>
      <c r="P10" s="37"/>
      <c r="Q10" s="37"/>
      <c r="R10" s="37"/>
      <c r="S10" s="37" t="s">
        <v>9</v>
      </c>
      <c r="T10" s="37"/>
      <c r="U10" s="37"/>
      <c r="V10" s="38"/>
      <c r="W10" s="464" t="s">
        <v>10</v>
      </c>
      <c r="X10" s="465"/>
      <c r="Y10" s="465"/>
      <c r="Z10" s="465"/>
      <c r="AA10" s="465"/>
      <c r="AB10" s="465"/>
      <c r="AC10" s="466"/>
      <c r="AD10" s="464" t="s">
        <v>11</v>
      </c>
      <c r="AE10" s="465"/>
      <c r="AF10" s="465"/>
      <c r="AG10" s="465"/>
      <c r="AH10" s="465"/>
      <c r="AI10" s="465"/>
      <c r="AJ10" s="466"/>
      <c r="AK10" s="464" t="s">
        <v>12</v>
      </c>
      <c r="AL10" s="465"/>
      <c r="AM10" s="465"/>
      <c r="AN10" s="465"/>
      <c r="AO10" s="465"/>
      <c r="AP10" s="465"/>
      <c r="AQ10" s="466"/>
      <c r="AR10" s="464" t="s">
        <v>13</v>
      </c>
      <c r="AS10" s="465"/>
      <c r="AT10" s="465"/>
      <c r="AU10" s="465"/>
      <c r="AV10" s="465"/>
      <c r="AW10" s="465"/>
      <c r="AX10" s="466"/>
    </row>
    <row r="11" spans="1:50" s="35" customFormat="1" ht="63.75" thickBot="1">
      <c r="A11" s="485"/>
      <c r="B11" s="487"/>
      <c r="C11" s="328" t="s">
        <v>14</v>
      </c>
      <c r="D11" s="41" t="s">
        <v>15</v>
      </c>
      <c r="E11" s="41" t="s">
        <v>16</v>
      </c>
      <c r="F11" s="41" t="s">
        <v>17</v>
      </c>
      <c r="G11" s="41" t="s">
        <v>67</v>
      </c>
      <c r="H11" s="42" t="s">
        <v>18</v>
      </c>
      <c r="I11" s="43" t="s">
        <v>15</v>
      </c>
      <c r="J11" s="44" t="s">
        <v>16</v>
      </c>
      <c r="K11" s="44" t="s">
        <v>17</v>
      </c>
      <c r="L11" s="44" t="s">
        <v>67</v>
      </c>
      <c r="M11" s="44" t="s">
        <v>18</v>
      </c>
      <c r="N11" s="45" t="s">
        <v>19</v>
      </c>
      <c r="O11" s="46" t="s">
        <v>20</v>
      </c>
      <c r="P11" s="47" t="s">
        <v>15</v>
      </c>
      <c r="Q11" s="41" t="s">
        <v>21</v>
      </c>
      <c r="R11" s="41" t="s">
        <v>17</v>
      </c>
      <c r="S11" s="41" t="s">
        <v>67</v>
      </c>
      <c r="T11" s="41" t="s">
        <v>18</v>
      </c>
      <c r="U11" s="48" t="s">
        <v>19</v>
      </c>
      <c r="V11" s="49" t="s">
        <v>20</v>
      </c>
      <c r="W11" s="47" t="s">
        <v>15</v>
      </c>
      <c r="X11" s="41" t="s">
        <v>16</v>
      </c>
      <c r="Y11" s="41" t="s">
        <v>17</v>
      </c>
      <c r="Z11" s="41" t="s">
        <v>67</v>
      </c>
      <c r="AA11" s="41" t="s">
        <v>18</v>
      </c>
      <c r="AB11" s="48" t="s">
        <v>19</v>
      </c>
      <c r="AC11" s="49" t="s">
        <v>20</v>
      </c>
      <c r="AD11" s="47" t="s">
        <v>15</v>
      </c>
      <c r="AE11" s="41" t="s">
        <v>16</v>
      </c>
      <c r="AF11" s="41" t="s">
        <v>17</v>
      </c>
      <c r="AG11" s="41" t="s">
        <v>67</v>
      </c>
      <c r="AH11" s="41" t="s">
        <v>18</v>
      </c>
      <c r="AI11" s="48" t="s">
        <v>19</v>
      </c>
      <c r="AJ11" s="46" t="s">
        <v>20</v>
      </c>
      <c r="AK11" s="50" t="s">
        <v>15</v>
      </c>
      <c r="AL11" s="50" t="s">
        <v>16</v>
      </c>
      <c r="AM11" s="50" t="s">
        <v>17</v>
      </c>
      <c r="AN11" s="50" t="s">
        <v>67</v>
      </c>
      <c r="AO11" s="41" t="s">
        <v>18</v>
      </c>
      <c r="AP11" s="48" t="s">
        <v>19</v>
      </c>
      <c r="AQ11" s="49" t="s">
        <v>20</v>
      </c>
      <c r="AR11" s="47" t="s">
        <v>15</v>
      </c>
      <c r="AS11" s="41" t="s">
        <v>16</v>
      </c>
      <c r="AT11" s="41" t="s">
        <v>17</v>
      </c>
      <c r="AU11" s="41" t="s">
        <v>67</v>
      </c>
      <c r="AV11" s="41" t="s">
        <v>18</v>
      </c>
      <c r="AW11" s="48" t="s">
        <v>19</v>
      </c>
      <c r="AX11" s="51" t="s">
        <v>20</v>
      </c>
    </row>
    <row r="12" spans="1:50" s="35" customFormat="1" ht="16.5" thickBot="1">
      <c r="A12" s="269"/>
      <c r="I12" s="52"/>
      <c r="J12" s="52"/>
      <c r="K12" s="52"/>
      <c r="L12" s="52"/>
      <c r="M12" s="52"/>
      <c r="N12" s="52"/>
      <c r="AX12" s="270"/>
    </row>
    <row r="13" spans="1:50" s="9" customFormat="1" ht="23.25" thickBot="1">
      <c r="A13" s="159" t="s">
        <v>22</v>
      </c>
      <c r="B13" s="160" t="s">
        <v>23</v>
      </c>
      <c r="C13" s="161">
        <f>SUM(C14:C19)</f>
        <v>102</v>
      </c>
      <c r="D13" s="162">
        <f>I13+P13+W13+AD13+AK13+AR13</f>
        <v>36</v>
      </c>
      <c r="E13" s="163">
        <f>J13+Q13+X13+AE13+AL13+AS13</f>
        <v>66</v>
      </c>
      <c r="F13" s="163">
        <f>K13+R13+Y13+AF13+AM13+AT13</f>
        <v>0</v>
      </c>
      <c r="G13" s="163">
        <f aca="true" t="shared" si="0" ref="D13:H19">L13+S13+Z13+AG13+AN13+AU13</f>
        <v>0</v>
      </c>
      <c r="H13" s="164">
        <f t="shared" si="0"/>
        <v>0</v>
      </c>
      <c r="I13" s="165">
        <f>SUM(I14:I19)</f>
        <v>24</v>
      </c>
      <c r="J13" s="165">
        <f>SUM(J14:J19)</f>
        <v>0</v>
      </c>
      <c r="K13" s="165">
        <f>SUM(K14:K19)</f>
        <v>0</v>
      </c>
      <c r="L13" s="165">
        <f>SUM(L14:L19)</f>
        <v>0</v>
      </c>
      <c r="M13" s="165">
        <f>SUM(M14:M19)</f>
        <v>0</v>
      </c>
      <c r="N13" s="159">
        <f>COUNTIF(N14:N19,"E")</f>
        <v>0</v>
      </c>
      <c r="O13" s="159">
        <f aca="true" t="shared" si="1" ref="O13:T13">SUM(O14:O19)</f>
        <v>4</v>
      </c>
      <c r="P13" s="159">
        <f t="shared" si="1"/>
        <v>0</v>
      </c>
      <c r="Q13" s="159">
        <f t="shared" si="1"/>
        <v>12</v>
      </c>
      <c r="R13" s="159">
        <f t="shared" si="1"/>
        <v>0</v>
      </c>
      <c r="S13" s="159">
        <f t="shared" si="1"/>
        <v>0</v>
      </c>
      <c r="T13" s="159">
        <f t="shared" si="1"/>
        <v>0</v>
      </c>
      <c r="U13" s="159">
        <f>COUNTIF(U14:U19,"E")</f>
        <v>0</v>
      </c>
      <c r="V13" s="159">
        <f aca="true" t="shared" si="2" ref="V13:AA13">SUM(V14:V19)</f>
        <v>2</v>
      </c>
      <c r="W13" s="159">
        <f t="shared" si="2"/>
        <v>12</v>
      </c>
      <c r="X13" s="159">
        <f t="shared" si="2"/>
        <v>18</v>
      </c>
      <c r="Y13" s="159">
        <f t="shared" si="2"/>
        <v>0</v>
      </c>
      <c r="Z13" s="159">
        <f t="shared" si="2"/>
        <v>0</v>
      </c>
      <c r="AA13" s="159">
        <f t="shared" si="2"/>
        <v>0</v>
      </c>
      <c r="AB13" s="159">
        <f>COUNTIF(AB14:AB19,"E")</f>
        <v>0</v>
      </c>
      <c r="AC13" s="159">
        <f aca="true" t="shared" si="3" ref="AC13:AH13">SUM(AC14:AC19)</f>
        <v>4</v>
      </c>
      <c r="AD13" s="159">
        <f t="shared" si="3"/>
        <v>0</v>
      </c>
      <c r="AE13" s="159">
        <f t="shared" si="3"/>
        <v>12</v>
      </c>
      <c r="AF13" s="159">
        <f t="shared" si="3"/>
        <v>0</v>
      </c>
      <c r="AG13" s="159">
        <f t="shared" si="3"/>
        <v>0</v>
      </c>
      <c r="AH13" s="159">
        <f t="shared" si="3"/>
        <v>0</v>
      </c>
      <c r="AI13" s="159">
        <f>COUNTIF(AI14:AI19,"E")</f>
        <v>0</v>
      </c>
      <c r="AJ13" s="159">
        <f aca="true" t="shared" si="4" ref="AJ13:AO13">SUM(AJ14:AJ19)</f>
        <v>2</v>
      </c>
      <c r="AK13" s="159">
        <f t="shared" si="4"/>
        <v>0</v>
      </c>
      <c r="AL13" s="159">
        <f t="shared" si="4"/>
        <v>12</v>
      </c>
      <c r="AM13" s="159">
        <f t="shared" si="4"/>
        <v>0</v>
      </c>
      <c r="AN13" s="159">
        <f t="shared" si="4"/>
        <v>0</v>
      </c>
      <c r="AO13" s="159">
        <f t="shared" si="4"/>
        <v>0</v>
      </c>
      <c r="AP13" s="159">
        <f>COUNTIF(AP14:AP19,"E")</f>
        <v>0</v>
      </c>
      <c r="AQ13" s="159">
        <f aca="true" t="shared" si="5" ref="AQ13:AV13">SUM(AQ14:AQ19)</f>
        <v>2</v>
      </c>
      <c r="AR13" s="159">
        <f t="shared" si="5"/>
        <v>0</v>
      </c>
      <c r="AS13" s="159">
        <f t="shared" si="5"/>
        <v>12</v>
      </c>
      <c r="AT13" s="159">
        <f t="shared" si="5"/>
        <v>0</v>
      </c>
      <c r="AU13" s="159">
        <f t="shared" si="5"/>
        <v>0</v>
      </c>
      <c r="AV13" s="159">
        <f t="shared" si="5"/>
        <v>0</v>
      </c>
      <c r="AW13" s="159">
        <f>COUNTIF(AW14:AW19,"E")</f>
        <v>0</v>
      </c>
      <c r="AX13" s="159">
        <f>SUM(AX14:AX19)</f>
        <v>3</v>
      </c>
    </row>
    <row r="14" spans="1:50" s="9" customFormat="1" ht="23.25">
      <c r="A14" s="238">
        <v>1</v>
      </c>
      <c r="B14" s="167" t="s">
        <v>24</v>
      </c>
      <c r="C14" s="421">
        <f aca="true" t="shared" si="6" ref="C14:C19">SUM(D14:H14)</f>
        <v>6</v>
      </c>
      <c r="D14" s="169">
        <f t="shared" si="0"/>
        <v>0</v>
      </c>
      <c r="E14" s="170">
        <f t="shared" si="0"/>
        <v>6</v>
      </c>
      <c r="F14" s="170">
        <f t="shared" si="0"/>
        <v>0</v>
      </c>
      <c r="G14" s="170">
        <f t="shared" si="0"/>
        <v>0</v>
      </c>
      <c r="H14" s="171">
        <f t="shared" si="0"/>
        <v>0</v>
      </c>
      <c r="I14" s="73"/>
      <c r="J14" s="74"/>
      <c r="K14" s="74"/>
      <c r="L14" s="74"/>
      <c r="M14" s="172"/>
      <c r="N14" s="172"/>
      <c r="O14" s="72"/>
      <c r="P14" s="111"/>
      <c r="Q14" s="87"/>
      <c r="R14" s="87"/>
      <c r="S14" s="87"/>
      <c r="T14" s="87"/>
      <c r="U14" s="173"/>
      <c r="V14" s="72"/>
      <c r="W14" s="111"/>
      <c r="X14" s="87">
        <v>6</v>
      </c>
      <c r="Y14" s="87"/>
      <c r="Z14" s="87"/>
      <c r="AA14" s="87"/>
      <c r="AB14" s="173" t="s">
        <v>25</v>
      </c>
      <c r="AC14" s="72">
        <v>1</v>
      </c>
      <c r="AD14" s="111"/>
      <c r="AE14" s="87"/>
      <c r="AF14" s="87"/>
      <c r="AG14" s="87"/>
      <c r="AH14" s="87"/>
      <c r="AI14" s="173"/>
      <c r="AJ14" s="72"/>
      <c r="AK14" s="111"/>
      <c r="AL14" s="87"/>
      <c r="AM14" s="87"/>
      <c r="AN14" s="87"/>
      <c r="AO14" s="87"/>
      <c r="AP14" s="173"/>
      <c r="AQ14" s="72"/>
      <c r="AR14" s="111"/>
      <c r="AS14" s="87"/>
      <c r="AT14" s="87"/>
      <c r="AU14" s="87"/>
      <c r="AV14" s="87"/>
      <c r="AW14" s="173"/>
      <c r="AX14" s="71"/>
    </row>
    <row r="15" spans="1:50" s="9" customFormat="1" ht="23.25">
      <c r="A15" s="222">
        <v>2</v>
      </c>
      <c r="B15" s="175" t="s">
        <v>48</v>
      </c>
      <c r="C15" s="253">
        <f t="shared" si="6"/>
        <v>48</v>
      </c>
      <c r="D15" s="176">
        <f t="shared" si="0"/>
        <v>0</v>
      </c>
      <c r="E15" s="150">
        <f t="shared" si="0"/>
        <v>48</v>
      </c>
      <c r="F15" s="150">
        <f t="shared" si="0"/>
        <v>0</v>
      </c>
      <c r="G15" s="150">
        <f t="shared" si="0"/>
        <v>0</v>
      </c>
      <c r="H15" s="177">
        <f t="shared" si="0"/>
        <v>0</v>
      </c>
      <c r="I15" s="55"/>
      <c r="J15" s="56"/>
      <c r="K15" s="56"/>
      <c r="L15" s="56"/>
      <c r="M15" s="57"/>
      <c r="N15" s="57"/>
      <c r="O15" s="54"/>
      <c r="P15" s="58"/>
      <c r="Q15" s="59"/>
      <c r="R15" s="59"/>
      <c r="S15" s="59"/>
      <c r="T15" s="59"/>
      <c r="U15" s="60"/>
      <c r="V15" s="54"/>
      <c r="W15" s="58"/>
      <c r="X15" s="59">
        <v>12</v>
      </c>
      <c r="Y15" s="59"/>
      <c r="Z15" s="59"/>
      <c r="AA15" s="59"/>
      <c r="AB15" s="60" t="s">
        <v>25</v>
      </c>
      <c r="AC15" s="102">
        <v>2</v>
      </c>
      <c r="AD15" s="58"/>
      <c r="AE15" s="59">
        <v>12</v>
      </c>
      <c r="AF15" s="59"/>
      <c r="AG15" s="59"/>
      <c r="AH15" s="59"/>
      <c r="AI15" s="60" t="s">
        <v>25</v>
      </c>
      <c r="AJ15" s="102">
        <v>2</v>
      </c>
      <c r="AK15" s="58"/>
      <c r="AL15" s="59">
        <v>12</v>
      </c>
      <c r="AM15" s="59"/>
      <c r="AN15" s="59"/>
      <c r="AO15" s="59"/>
      <c r="AP15" s="60" t="s">
        <v>25</v>
      </c>
      <c r="AQ15" s="102">
        <v>2</v>
      </c>
      <c r="AR15" s="58"/>
      <c r="AS15" s="59">
        <v>12</v>
      </c>
      <c r="AT15" s="59"/>
      <c r="AU15" s="59"/>
      <c r="AV15" s="59"/>
      <c r="AW15" s="148" t="s">
        <v>220</v>
      </c>
      <c r="AX15" s="178">
        <v>3</v>
      </c>
    </row>
    <row r="16" spans="1:50" s="9" customFormat="1" ht="23.25">
      <c r="A16" s="222">
        <v>3</v>
      </c>
      <c r="B16" s="151" t="s">
        <v>26</v>
      </c>
      <c r="C16" s="253">
        <f t="shared" si="6"/>
        <v>12</v>
      </c>
      <c r="D16" s="176">
        <f t="shared" si="0"/>
        <v>0</v>
      </c>
      <c r="E16" s="150">
        <f t="shared" si="0"/>
        <v>12</v>
      </c>
      <c r="F16" s="150">
        <f t="shared" si="0"/>
        <v>0</v>
      </c>
      <c r="G16" s="150">
        <f t="shared" si="0"/>
        <v>0</v>
      </c>
      <c r="H16" s="177">
        <f t="shared" si="0"/>
        <v>0</v>
      </c>
      <c r="I16" s="64"/>
      <c r="J16" s="56"/>
      <c r="K16" s="56"/>
      <c r="L16" s="56"/>
      <c r="M16" s="57"/>
      <c r="N16" s="57"/>
      <c r="O16" s="54"/>
      <c r="P16" s="64"/>
      <c r="Q16" s="56">
        <v>12</v>
      </c>
      <c r="R16" s="56"/>
      <c r="S16" s="56"/>
      <c r="T16" s="57"/>
      <c r="U16" s="57" t="s">
        <v>25</v>
      </c>
      <c r="V16" s="54">
        <v>2</v>
      </c>
      <c r="W16" s="58"/>
      <c r="X16" s="59"/>
      <c r="Y16" s="59"/>
      <c r="Z16" s="59"/>
      <c r="AA16" s="59"/>
      <c r="AB16" s="60"/>
      <c r="AC16" s="54"/>
      <c r="AD16" s="58"/>
      <c r="AE16" s="59"/>
      <c r="AF16" s="59"/>
      <c r="AG16" s="59"/>
      <c r="AH16" s="59"/>
      <c r="AI16" s="60"/>
      <c r="AJ16" s="54"/>
      <c r="AK16" s="58"/>
      <c r="AL16" s="59"/>
      <c r="AM16" s="59"/>
      <c r="AN16" s="59"/>
      <c r="AO16" s="59"/>
      <c r="AP16" s="60"/>
      <c r="AQ16" s="54"/>
      <c r="AR16" s="58"/>
      <c r="AS16" s="59"/>
      <c r="AT16" s="59"/>
      <c r="AU16" s="59"/>
      <c r="AV16" s="59"/>
      <c r="AW16" s="60"/>
      <c r="AX16" s="53"/>
    </row>
    <row r="17" spans="1:50" s="9" customFormat="1" ht="23.25">
      <c r="A17" s="222">
        <v>4</v>
      </c>
      <c r="B17" s="154" t="s">
        <v>27</v>
      </c>
      <c r="C17" s="253">
        <f t="shared" si="6"/>
        <v>12</v>
      </c>
      <c r="D17" s="176">
        <f t="shared" si="0"/>
        <v>12</v>
      </c>
      <c r="E17" s="150">
        <f t="shared" si="0"/>
        <v>0</v>
      </c>
      <c r="F17" s="150">
        <f t="shared" si="0"/>
        <v>0</v>
      </c>
      <c r="G17" s="150">
        <f t="shared" si="0"/>
        <v>0</v>
      </c>
      <c r="H17" s="177">
        <f t="shared" si="0"/>
        <v>0</v>
      </c>
      <c r="I17" s="55"/>
      <c r="J17" s="56"/>
      <c r="K17" s="56"/>
      <c r="L17" s="56"/>
      <c r="M17" s="57"/>
      <c r="N17" s="57"/>
      <c r="O17" s="54"/>
      <c r="P17" s="58"/>
      <c r="Q17" s="59"/>
      <c r="R17" s="59"/>
      <c r="S17" s="59"/>
      <c r="T17" s="59"/>
      <c r="U17" s="60"/>
      <c r="V17" s="54"/>
      <c r="W17" s="58">
        <v>12</v>
      </c>
      <c r="X17" s="59"/>
      <c r="Y17" s="59"/>
      <c r="Z17" s="59"/>
      <c r="AA17" s="59"/>
      <c r="AB17" s="60" t="s">
        <v>25</v>
      </c>
      <c r="AC17" s="54">
        <v>1</v>
      </c>
      <c r="AD17" s="58"/>
      <c r="AE17" s="59"/>
      <c r="AF17" s="59"/>
      <c r="AG17" s="59"/>
      <c r="AH17" s="59"/>
      <c r="AI17" s="60"/>
      <c r="AJ17" s="54"/>
      <c r="AK17" s="58"/>
      <c r="AL17" s="59"/>
      <c r="AM17" s="59"/>
      <c r="AN17" s="59"/>
      <c r="AO17" s="59"/>
      <c r="AP17" s="60"/>
      <c r="AQ17" s="54"/>
      <c r="AR17" s="58"/>
      <c r="AS17" s="59"/>
      <c r="AT17" s="59"/>
      <c r="AU17" s="59"/>
      <c r="AV17" s="59"/>
      <c r="AW17" s="60"/>
      <c r="AX17" s="53"/>
    </row>
    <row r="18" spans="1:50" s="9" customFormat="1" ht="23.25">
      <c r="A18" s="222">
        <v>5</v>
      </c>
      <c r="B18" s="175" t="s">
        <v>207</v>
      </c>
      <c r="C18" s="253">
        <f t="shared" si="6"/>
        <v>12</v>
      </c>
      <c r="D18" s="176">
        <f t="shared" si="0"/>
        <v>12</v>
      </c>
      <c r="E18" s="150">
        <f t="shared" si="0"/>
        <v>0</v>
      </c>
      <c r="F18" s="150">
        <f t="shared" si="0"/>
        <v>0</v>
      </c>
      <c r="G18" s="150">
        <f t="shared" si="0"/>
        <v>0</v>
      </c>
      <c r="H18" s="177">
        <f t="shared" si="0"/>
        <v>0</v>
      </c>
      <c r="I18" s="55">
        <v>12</v>
      </c>
      <c r="J18" s="56"/>
      <c r="K18" s="56"/>
      <c r="L18" s="56"/>
      <c r="M18" s="57"/>
      <c r="N18" s="57" t="s">
        <v>25</v>
      </c>
      <c r="O18" s="54">
        <v>2</v>
      </c>
      <c r="P18" s="58"/>
      <c r="Q18" s="59"/>
      <c r="R18" s="59"/>
      <c r="S18" s="59"/>
      <c r="T18" s="59"/>
      <c r="U18" s="60"/>
      <c r="V18" s="54"/>
      <c r="W18" s="58"/>
      <c r="X18" s="59"/>
      <c r="Y18" s="59"/>
      <c r="Z18" s="59"/>
      <c r="AA18" s="59"/>
      <c r="AB18" s="60"/>
      <c r="AC18" s="54"/>
      <c r="AD18" s="58"/>
      <c r="AE18" s="59"/>
      <c r="AF18" s="59"/>
      <c r="AG18" s="59"/>
      <c r="AH18" s="59"/>
      <c r="AI18" s="60"/>
      <c r="AJ18" s="54"/>
      <c r="AK18" s="58"/>
      <c r="AL18" s="59"/>
      <c r="AM18" s="59"/>
      <c r="AN18" s="59"/>
      <c r="AO18" s="59"/>
      <c r="AP18" s="60"/>
      <c r="AQ18" s="54"/>
      <c r="AR18" s="58"/>
      <c r="AS18" s="59"/>
      <c r="AT18" s="59"/>
      <c r="AU18" s="59"/>
      <c r="AV18" s="59"/>
      <c r="AW18" s="60"/>
      <c r="AX18" s="53"/>
    </row>
    <row r="19" spans="1:50" s="9" customFormat="1" ht="24" thickBot="1">
      <c r="A19" s="227">
        <v>6</v>
      </c>
      <c r="B19" s="180" t="s">
        <v>208</v>
      </c>
      <c r="C19" s="429">
        <f t="shared" si="6"/>
        <v>12</v>
      </c>
      <c r="D19" s="182">
        <f t="shared" si="0"/>
        <v>12</v>
      </c>
      <c r="E19" s="156">
        <f t="shared" si="0"/>
        <v>0</v>
      </c>
      <c r="F19" s="156">
        <f t="shared" si="0"/>
        <v>0</v>
      </c>
      <c r="G19" s="156">
        <f t="shared" si="0"/>
        <v>0</v>
      </c>
      <c r="H19" s="183">
        <f t="shared" si="0"/>
        <v>0</v>
      </c>
      <c r="I19" s="184">
        <v>12</v>
      </c>
      <c r="J19" s="185"/>
      <c r="K19" s="185"/>
      <c r="L19" s="185"/>
      <c r="M19" s="186"/>
      <c r="N19" s="186" t="s">
        <v>25</v>
      </c>
      <c r="O19" s="187">
        <v>2</v>
      </c>
      <c r="P19" s="188"/>
      <c r="Q19" s="189"/>
      <c r="R19" s="189"/>
      <c r="S19" s="189"/>
      <c r="T19" s="189"/>
      <c r="U19" s="190"/>
      <c r="V19" s="187"/>
      <c r="W19" s="188"/>
      <c r="X19" s="189"/>
      <c r="Y19" s="189"/>
      <c r="Z19" s="189"/>
      <c r="AA19" s="189"/>
      <c r="AB19" s="190"/>
      <c r="AC19" s="187"/>
      <c r="AD19" s="188"/>
      <c r="AE19" s="189"/>
      <c r="AF19" s="189"/>
      <c r="AG19" s="189"/>
      <c r="AH19" s="189"/>
      <c r="AI19" s="190"/>
      <c r="AJ19" s="187"/>
      <c r="AK19" s="188"/>
      <c r="AL19" s="189"/>
      <c r="AM19" s="189"/>
      <c r="AN19" s="189"/>
      <c r="AO19" s="189"/>
      <c r="AP19" s="190"/>
      <c r="AQ19" s="187"/>
      <c r="AR19" s="188"/>
      <c r="AS19" s="189"/>
      <c r="AT19" s="189"/>
      <c r="AU19" s="189"/>
      <c r="AV19" s="189"/>
      <c r="AW19" s="190"/>
      <c r="AX19" s="191"/>
    </row>
    <row r="20" spans="1:50" s="9" customFormat="1" ht="23.2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77"/>
      <c r="X20" s="77"/>
      <c r="Y20" s="77"/>
      <c r="Z20" s="77"/>
      <c r="AA20" s="77"/>
      <c r="AB20" s="77"/>
      <c r="AC20" s="192"/>
      <c r="AD20" s="77"/>
      <c r="AE20" s="77"/>
      <c r="AF20" s="77"/>
      <c r="AG20" s="77"/>
      <c r="AH20" s="77"/>
      <c r="AI20" s="77"/>
      <c r="AJ20" s="192"/>
      <c r="AK20" s="77"/>
      <c r="AL20" s="77"/>
      <c r="AM20" s="77"/>
      <c r="AN20" s="77"/>
      <c r="AO20" s="77"/>
      <c r="AP20" s="77"/>
      <c r="AQ20" s="192"/>
      <c r="AR20" s="77"/>
      <c r="AS20" s="77"/>
      <c r="AT20" s="77"/>
      <c r="AU20" s="77"/>
      <c r="AV20" s="77"/>
      <c r="AW20" s="77"/>
      <c r="AX20" s="192"/>
    </row>
    <row r="21" spans="1:50" s="9" customFormat="1" ht="23.25">
      <c r="A21" s="67"/>
      <c r="B21" s="150" t="s">
        <v>28</v>
      </c>
      <c r="C21" s="193">
        <v>4</v>
      </c>
      <c r="D21" s="194"/>
      <c r="E21" s="195"/>
      <c r="F21" s="195">
        <v>4</v>
      </c>
      <c r="G21" s="195"/>
      <c r="H21" s="196"/>
      <c r="I21" s="194"/>
      <c r="J21" s="195"/>
      <c r="K21" s="195"/>
      <c r="L21" s="195">
        <v>4</v>
      </c>
      <c r="M21" s="195"/>
      <c r="N21" s="196"/>
      <c r="O21" s="194" t="s">
        <v>72</v>
      </c>
      <c r="P21" s="197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9"/>
      <c r="AL21" s="199"/>
      <c r="AM21" s="199"/>
      <c r="AN21" s="199"/>
      <c r="AO21" s="199"/>
      <c r="AP21" s="199"/>
      <c r="AQ21" s="200"/>
      <c r="AR21" s="199"/>
      <c r="AS21" s="199"/>
      <c r="AT21" s="199"/>
      <c r="AU21" s="199"/>
      <c r="AV21" s="199"/>
      <c r="AW21" s="199"/>
      <c r="AX21" s="201"/>
    </row>
    <row r="22" spans="1:50" s="9" customFormat="1" ht="23.25">
      <c r="A22" s="67"/>
      <c r="B22" s="150" t="s">
        <v>29</v>
      </c>
      <c r="C22" s="193">
        <v>4</v>
      </c>
      <c r="D22" s="194"/>
      <c r="E22" s="195"/>
      <c r="F22" s="195">
        <v>4</v>
      </c>
      <c r="G22" s="195"/>
      <c r="H22" s="196"/>
      <c r="I22" s="194"/>
      <c r="J22" s="195"/>
      <c r="K22" s="195"/>
      <c r="L22" s="195">
        <v>4</v>
      </c>
      <c r="M22" s="195"/>
      <c r="N22" s="196"/>
      <c r="O22" s="193" t="s">
        <v>72</v>
      </c>
      <c r="P22" s="194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202"/>
      <c r="AL22" s="202"/>
      <c r="AM22" s="202"/>
      <c r="AN22" s="202"/>
      <c r="AO22" s="202"/>
      <c r="AP22" s="202"/>
      <c r="AQ22" s="203"/>
      <c r="AR22" s="202"/>
      <c r="AS22" s="202"/>
      <c r="AT22" s="202"/>
      <c r="AU22" s="202"/>
      <c r="AV22" s="202"/>
      <c r="AW22" s="202"/>
      <c r="AX22" s="176"/>
    </row>
    <row r="23" spans="1:57" s="69" customFormat="1" ht="23.25" thickBot="1">
      <c r="A23" s="65"/>
      <c r="B23" s="192"/>
      <c r="C23" s="37"/>
      <c r="D23" s="37"/>
      <c r="E23" s="210"/>
      <c r="F23" s="210"/>
      <c r="G23" s="210"/>
      <c r="H23" s="210"/>
      <c r="I23" s="211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110"/>
      <c r="AC23" s="158"/>
      <c r="AD23" s="158"/>
      <c r="AE23" s="158"/>
      <c r="AF23" s="68"/>
      <c r="AG23" s="68"/>
      <c r="AH23" s="68"/>
      <c r="AI23" s="67"/>
      <c r="AJ23" s="67"/>
      <c r="AK23" s="67"/>
      <c r="AL23" s="67"/>
      <c r="AM23" s="67"/>
      <c r="AN23" s="67"/>
      <c r="AO23" s="68"/>
      <c r="AP23" s="67"/>
      <c r="AQ23" s="67"/>
      <c r="AR23" s="67"/>
      <c r="AS23" s="67"/>
      <c r="AT23" s="67"/>
      <c r="AU23" s="67"/>
      <c r="AV23" s="68"/>
      <c r="AW23" s="65"/>
      <c r="AX23" s="65"/>
      <c r="AZ23" s="9"/>
      <c r="BA23" s="9"/>
      <c r="BB23" s="9"/>
      <c r="BC23" s="9"/>
      <c r="BD23" s="9"/>
      <c r="BE23" s="9"/>
    </row>
    <row r="24" spans="1:50" s="9" customFormat="1" ht="23.25" thickBot="1">
      <c r="A24" s="213" t="s">
        <v>30</v>
      </c>
      <c r="B24" s="214" t="s">
        <v>31</v>
      </c>
      <c r="C24" s="161">
        <f>SUM(C25:C34)</f>
        <v>232</v>
      </c>
      <c r="D24" s="215">
        <f aca="true" t="shared" si="7" ref="D24:H34">I24+P24+W24+AD24+AK24+AR24</f>
        <v>108</v>
      </c>
      <c r="E24" s="216">
        <f t="shared" si="7"/>
        <v>124</v>
      </c>
      <c r="F24" s="216">
        <f t="shared" si="7"/>
        <v>0</v>
      </c>
      <c r="G24" s="216">
        <f t="shared" si="7"/>
        <v>0</v>
      </c>
      <c r="H24" s="217">
        <f t="shared" si="7"/>
        <v>0</v>
      </c>
      <c r="I24" s="165">
        <f>SUM(I25:I34)</f>
        <v>60</v>
      </c>
      <c r="J24" s="165">
        <f>SUM(J25:J34)</f>
        <v>60</v>
      </c>
      <c r="K24" s="165">
        <f>SUM(K25:K34)</f>
        <v>0</v>
      </c>
      <c r="L24" s="165">
        <f>SUM(L25:L34)</f>
        <v>0</v>
      </c>
      <c r="M24" s="165">
        <f>SUM(M25:M34)</f>
        <v>0</v>
      </c>
      <c r="N24" s="159">
        <f>COUNTIF(N25:N34,"E")</f>
        <v>0</v>
      </c>
      <c r="O24" s="159">
        <f aca="true" t="shared" si="8" ref="O24:T24">SUM(O25:O34)</f>
        <v>14</v>
      </c>
      <c r="P24" s="159">
        <f t="shared" si="8"/>
        <v>24</v>
      </c>
      <c r="Q24" s="159">
        <f t="shared" si="8"/>
        <v>40</v>
      </c>
      <c r="R24" s="159">
        <f t="shared" si="8"/>
        <v>0</v>
      </c>
      <c r="S24" s="159">
        <f t="shared" si="8"/>
        <v>0</v>
      </c>
      <c r="T24" s="159">
        <f t="shared" si="8"/>
        <v>0</v>
      </c>
      <c r="U24" s="159">
        <f>COUNTIF(U25:U34,"E")</f>
        <v>0</v>
      </c>
      <c r="V24" s="159">
        <f aca="true" t="shared" si="9" ref="V24:AA24">SUM(V25:V34)</f>
        <v>7</v>
      </c>
      <c r="W24" s="159">
        <f t="shared" si="9"/>
        <v>24</v>
      </c>
      <c r="X24" s="159">
        <f t="shared" si="9"/>
        <v>24</v>
      </c>
      <c r="Y24" s="159">
        <f t="shared" si="9"/>
        <v>0</v>
      </c>
      <c r="Z24" s="159">
        <f t="shared" si="9"/>
        <v>0</v>
      </c>
      <c r="AA24" s="159">
        <f t="shared" si="9"/>
        <v>0</v>
      </c>
      <c r="AB24" s="159">
        <f>COUNTIF(AB25:AB34,"E")</f>
        <v>0</v>
      </c>
      <c r="AC24" s="159">
        <f aca="true" t="shared" si="10" ref="AC24:AH24">SUM(AC25:AC34)</f>
        <v>4</v>
      </c>
      <c r="AD24" s="159">
        <f t="shared" si="10"/>
        <v>0</v>
      </c>
      <c r="AE24" s="159">
        <f t="shared" si="10"/>
        <v>0</v>
      </c>
      <c r="AF24" s="159">
        <f t="shared" si="10"/>
        <v>0</v>
      </c>
      <c r="AG24" s="159">
        <f t="shared" si="10"/>
        <v>0</v>
      </c>
      <c r="AH24" s="159">
        <f t="shared" si="10"/>
        <v>0</v>
      </c>
      <c r="AI24" s="159">
        <f>COUNTIF(AI25:AI34,"E")</f>
        <v>0</v>
      </c>
      <c r="AJ24" s="159">
        <f aca="true" t="shared" si="11" ref="AJ24:AO24">SUM(AJ25:AJ34)</f>
        <v>0</v>
      </c>
      <c r="AK24" s="159">
        <f t="shared" si="11"/>
        <v>0</v>
      </c>
      <c r="AL24" s="159">
        <f t="shared" si="11"/>
        <v>0</v>
      </c>
      <c r="AM24" s="159">
        <f t="shared" si="11"/>
        <v>0</v>
      </c>
      <c r="AN24" s="159">
        <f t="shared" si="11"/>
        <v>0</v>
      </c>
      <c r="AO24" s="159">
        <f t="shared" si="11"/>
        <v>0</v>
      </c>
      <c r="AP24" s="159">
        <f>COUNTIF(AP25:AP34,"E")</f>
        <v>0</v>
      </c>
      <c r="AQ24" s="159">
        <f aca="true" t="shared" si="12" ref="AQ24:AV24">SUM(AQ25:AQ34)</f>
        <v>0</v>
      </c>
      <c r="AR24" s="159">
        <f t="shared" si="12"/>
        <v>0</v>
      </c>
      <c r="AS24" s="159">
        <f t="shared" si="12"/>
        <v>0</v>
      </c>
      <c r="AT24" s="159">
        <f t="shared" si="12"/>
        <v>0</v>
      </c>
      <c r="AU24" s="159">
        <f t="shared" si="12"/>
        <v>0</v>
      </c>
      <c r="AV24" s="159">
        <f t="shared" si="12"/>
        <v>0</v>
      </c>
      <c r="AW24" s="159">
        <f>COUNTIF(AW25:AW34,"E")</f>
        <v>0</v>
      </c>
      <c r="AX24" s="159">
        <f>SUM(AX25:AX34)</f>
        <v>0</v>
      </c>
    </row>
    <row r="25" spans="1:50" s="9" customFormat="1" ht="23.25">
      <c r="A25" s="218">
        <v>1</v>
      </c>
      <c r="B25" s="219" t="s">
        <v>73</v>
      </c>
      <c r="C25" s="259">
        <f>SUM(D25:H25)</f>
        <v>24</v>
      </c>
      <c r="D25" s="176">
        <f t="shared" si="7"/>
        <v>12</v>
      </c>
      <c r="E25" s="150">
        <f t="shared" si="7"/>
        <v>12</v>
      </c>
      <c r="F25" s="150">
        <f t="shared" si="7"/>
        <v>0</v>
      </c>
      <c r="G25" s="150">
        <f t="shared" si="7"/>
        <v>0</v>
      </c>
      <c r="H25" s="177">
        <f t="shared" si="7"/>
        <v>0</v>
      </c>
      <c r="I25" s="73">
        <v>12</v>
      </c>
      <c r="J25" s="74">
        <v>12</v>
      </c>
      <c r="K25" s="74"/>
      <c r="L25" s="74"/>
      <c r="M25" s="74"/>
      <c r="N25" s="220" t="s">
        <v>25</v>
      </c>
      <c r="O25" s="221">
        <v>2</v>
      </c>
      <c r="P25" s="75"/>
      <c r="Q25" s="76"/>
      <c r="R25" s="76"/>
      <c r="S25" s="76"/>
      <c r="T25" s="76"/>
      <c r="U25" s="77"/>
      <c r="V25" s="78"/>
      <c r="W25" s="75"/>
      <c r="X25" s="76"/>
      <c r="Y25" s="76"/>
      <c r="Z25" s="76"/>
      <c r="AA25" s="76"/>
      <c r="AB25" s="77"/>
      <c r="AC25" s="104"/>
      <c r="AD25" s="75"/>
      <c r="AE25" s="76"/>
      <c r="AF25" s="76"/>
      <c r="AG25" s="76"/>
      <c r="AH25" s="76"/>
      <c r="AI25" s="77"/>
      <c r="AJ25" s="78"/>
      <c r="AK25" s="75"/>
      <c r="AL25" s="76"/>
      <c r="AM25" s="76"/>
      <c r="AN25" s="76"/>
      <c r="AO25" s="76"/>
      <c r="AP25" s="77"/>
      <c r="AQ25" s="78"/>
      <c r="AR25" s="75"/>
      <c r="AS25" s="76"/>
      <c r="AT25" s="76"/>
      <c r="AU25" s="76"/>
      <c r="AV25" s="76"/>
      <c r="AW25" s="77"/>
      <c r="AX25" s="62"/>
    </row>
    <row r="26" spans="1:50" s="9" customFormat="1" ht="23.25">
      <c r="A26" s="222">
        <v>2</v>
      </c>
      <c r="B26" s="175" t="s">
        <v>74</v>
      </c>
      <c r="C26" s="253">
        <f aca="true" t="shared" si="13" ref="C26:C34">SUM(D26:H26)</f>
        <v>24</v>
      </c>
      <c r="D26" s="176">
        <f t="shared" si="7"/>
        <v>12</v>
      </c>
      <c r="E26" s="150">
        <f t="shared" si="7"/>
        <v>12</v>
      </c>
      <c r="F26" s="150">
        <f t="shared" si="7"/>
        <v>0</v>
      </c>
      <c r="G26" s="150">
        <f t="shared" si="7"/>
        <v>0</v>
      </c>
      <c r="H26" s="177">
        <f t="shared" si="7"/>
        <v>0</v>
      </c>
      <c r="I26" s="55">
        <v>12</v>
      </c>
      <c r="J26" s="56">
        <v>12</v>
      </c>
      <c r="K26" s="56"/>
      <c r="L26" s="56"/>
      <c r="M26" s="56"/>
      <c r="N26" s="79" t="s">
        <v>25</v>
      </c>
      <c r="O26" s="80">
        <v>3</v>
      </c>
      <c r="P26" s="81"/>
      <c r="Q26" s="56"/>
      <c r="R26" s="56"/>
      <c r="S26" s="56"/>
      <c r="T26" s="56"/>
      <c r="U26" s="82"/>
      <c r="V26" s="83"/>
      <c r="W26" s="81"/>
      <c r="X26" s="56"/>
      <c r="Y26" s="56"/>
      <c r="Z26" s="56"/>
      <c r="AA26" s="56"/>
      <c r="AB26" s="82"/>
      <c r="AC26" s="83"/>
      <c r="AD26" s="81"/>
      <c r="AE26" s="56"/>
      <c r="AF26" s="56"/>
      <c r="AG26" s="56"/>
      <c r="AH26" s="56"/>
      <c r="AI26" s="82"/>
      <c r="AJ26" s="83"/>
      <c r="AK26" s="81"/>
      <c r="AL26" s="56"/>
      <c r="AM26" s="56"/>
      <c r="AN26" s="56"/>
      <c r="AO26" s="56"/>
      <c r="AP26" s="82"/>
      <c r="AQ26" s="83"/>
      <c r="AR26" s="81"/>
      <c r="AS26" s="56"/>
      <c r="AT26" s="56"/>
      <c r="AU26" s="56"/>
      <c r="AV26" s="56"/>
      <c r="AW26" s="82"/>
      <c r="AX26" s="178"/>
    </row>
    <row r="27" spans="1:50" s="9" customFormat="1" ht="23.25">
      <c r="A27" s="222">
        <v>3</v>
      </c>
      <c r="B27" s="223" t="s">
        <v>75</v>
      </c>
      <c r="C27" s="253">
        <f t="shared" si="13"/>
        <v>24</v>
      </c>
      <c r="D27" s="176">
        <f t="shared" si="7"/>
        <v>12</v>
      </c>
      <c r="E27" s="150">
        <f t="shared" si="7"/>
        <v>12</v>
      </c>
      <c r="F27" s="150">
        <f t="shared" si="7"/>
        <v>0</v>
      </c>
      <c r="G27" s="150">
        <f t="shared" si="7"/>
        <v>0</v>
      </c>
      <c r="H27" s="177">
        <f t="shared" si="7"/>
        <v>0</v>
      </c>
      <c r="I27" s="55"/>
      <c r="J27" s="56"/>
      <c r="K27" s="56"/>
      <c r="L27" s="56"/>
      <c r="M27" s="56"/>
      <c r="N27" s="79"/>
      <c r="O27" s="80"/>
      <c r="P27" s="84"/>
      <c r="Q27" s="59"/>
      <c r="R27" s="59"/>
      <c r="S27" s="59"/>
      <c r="T27" s="59"/>
      <c r="U27" s="85"/>
      <c r="V27" s="61"/>
      <c r="W27" s="84">
        <v>12</v>
      </c>
      <c r="X27" s="59">
        <v>12</v>
      </c>
      <c r="Y27" s="59"/>
      <c r="Z27" s="59"/>
      <c r="AA27" s="59"/>
      <c r="AB27" s="85" t="s">
        <v>25</v>
      </c>
      <c r="AC27" s="83">
        <v>2</v>
      </c>
      <c r="AD27" s="84"/>
      <c r="AE27" s="59"/>
      <c r="AF27" s="59"/>
      <c r="AG27" s="59"/>
      <c r="AH27" s="59"/>
      <c r="AI27" s="85"/>
      <c r="AJ27" s="61"/>
      <c r="AK27" s="84"/>
      <c r="AL27" s="59"/>
      <c r="AM27" s="59"/>
      <c r="AN27" s="59"/>
      <c r="AO27" s="59"/>
      <c r="AP27" s="85"/>
      <c r="AQ27" s="61"/>
      <c r="AR27" s="84"/>
      <c r="AS27" s="59"/>
      <c r="AT27" s="59"/>
      <c r="AU27" s="59"/>
      <c r="AV27" s="59"/>
      <c r="AW27" s="85"/>
      <c r="AX27" s="53"/>
    </row>
    <row r="28" spans="1:50" s="9" customFormat="1" ht="23.25">
      <c r="A28" s="222">
        <v>4</v>
      </c>
      <c r="B28" s="223" t="s">
        <v>76</v>
      </c>
      <c r="C28" s="253">
        <f t="shared" si="13"/>
        <v>24</v>
      </c>
      <c r="D28" s="176">
        <f t="shared" si="7"/>
        <v>12</v>
      </c>
      <c r="E28" s="150">
        <f t="shared" si="7"/>
        <v>12</v>
      </c>
      <c r="F28" s="150">
        <f t="shared" si="7"/>
        <v>0</v>
      </c>
      <c r="G28" s="150">
        <f t="shared" si="7"/>
        <v>0</v>
      </c>
      <c r="H28" s="177">
        <f t="shared" si="7"/>
        <v>0</v>
      </c>
      <c r="I28" s="55">
        <v>12</v>
      </c>
      <c r="J28" s="74">
        <v>12</v>
      </c>
      <c r="K28" s="56"/>
      <c r="L28" s="56"/>
      <c r="M28" s="56"/>
      <c r="N28" s="79" t="s">
        <v>25</v>
      </c>
      <c r="O28" s="80">
        <v>4</v>
      </c>
      <c r="P28" s="81"/>
      <c r="Q28" s="56"/>
      <c r="R28" s="56"/>
      <c r="S28" s="59"/>
      <c r="T28" s="59"/>
      <c r="U28" s="85"/>
      <c r="V28" s="83"/>
      <c r="W28" s="84"/>
      <c r="X28" s="59"/>
      <c r="Y28" s="59"/>
      <c r="Z28" s="59"/>
      <c r="AA28" s="59"/>
      <c r="AB28" s="85"/>
      <c r="AC28" s="102"/>
      <c r="AD28" s="84"/>
      <c r="AE28" s="59"/>
      <c r="AF28" s="59"/>
      <c r="AG28" s="59"/>
      <c r="AH28" s="59"/>
      <c r="AI28" s="85"/>
      <c r="AJ28" s="61"/>
      <c r="AK28" s="84"/>
      <c r="AL28" s="59"/>
      <c r="AM28" s="59"/>
      <c r="AN28" s="59"/>
      <c r="AO28" s="59"/>
      <c r="AP28" s="85"/>
      <c r="AQ28" s="61"/>
      <c r="AR28" s="84"/>
      <c r="AS28" s="59"/>
      <c r="AT28" s="59"/>
      <c r="AU28" s="59"/>
      <c r="AV28" s="59"/>
      <c r="AW28" s="85"/>
      <c r="AX28" s="53"/>
    </row>
    <row r="29" spans="1:50" s="9" customFormat="1" ht="23.25">
      <c r="A29" s="222">
        <v>5</v>
      </c>
      <c r="B29" s="175" t="s">
        <v>167</v>
      </c>
      <c r="C29" s="253">
        <f t="shared" si="13"/>
        <v>24</v>
      </c>
      <c r="D29" s="176">
        <f t="shared" si="7"/>
        <v>12</v>
      </c>
      <c r="E29" s="150">
        <f t="shared" si="7"/>
        <v>12</v>
      </c>
      <c r="F29" s="150">
        <f t="shared" si="7"/>
        <v>0</v>
      </c>
      <c r="G29" s="150">
        <f t="shared" si="7"/>
        <v>0</v>
      </c>
      <c r="H29" s="177">
        <f t="shared" si="7"/>
        <v>0</v>
      </c>
      <c r="I29" s="55">
        <v>12</v>
      </c>
      <c r="J29" s="56">
        <v>12</v>
      </c>
      <c r="K29" s="56"/>
      <c r="L29" s="56"/>
      <c r="M29" s="56"/>
      <c r="N29" s="79" t="s">
        <v>25</v>
      </c>
      <c r="O29" s="80">
        <v>2</v>
      </c>
      <c r="P29" s="86"/>
      <c r="Q29" s="87"/>
      <c r="R29" s="87"/>
      <c r="S29" s="87"/>
      <c r="T29" s="87"/>
      <c r="U29" s="88"/>
      <c r="V29" s="61"/>
      <c r="W29" s="86"/>
      <c r="X29" s="87"/>
      <c r="Y29" s="87"/>
      <c r="Z29" s="87"/>
      <c r="AA29" s="87"/>
      <c r="AB29" s="88"/>
      <c r="AC29" s="61"/>
      <c r="AD29" s="86"/>
      <c r="AE29" s="87"/>
      <c r="AF29" s="87"/>
      <c r="AG29" s="87"/>
      <c r="AH29" s="87"/>
      <c r="AI29" s="88"/>
      <c r="AJ29" s="61"/>
      <c r="AK29" s="86"/>
      <c r="AL29" s="87"/>
      <c r="AM29" s="87"/>
      <c r="AN29" s="87"/>
      <c r="AO29" s="87"/>
      <c r="AP29" s="88"/>
      <c r="AQ29" s="61"/>
      <c r="AR29" s="86"/>
      <c r="AS29" s="87"/>
      <c r="AT29" s="87"/>
      <c r="AU29" s="87"/>
      <c r="AV29" s="87"/>
      <c r="AW29" s="88"/>
      <c r="AX29" s="53"/>
    </row>
    <row r="30" spans="1:50" s="9" customFormat="1" ht="23.25">
      <c r="A30" s="222">
        <v>6</v>
      </c>
      <c r="B30" s="175" t="s">
        <v>53</v>
      </c>
      <c r="C30" s="253">
        <f t="shared" si="13"/>
        <v>24</v>
      </c>
      <c r="D30" s="176">
        <f t="shared" si="7"/>
        <v>12</v>
      </c>
      <c r="E30" s="150">
        <f t="shared" si="7"/>
        <v>12</v>
      </c>
      <c r="F30" s="150">
        <f t="shared" si="7"/>
        <v>0</v>
      </c>
      <c r="G30" s="150">
        <f t="shared" si="7"/>
        <v>0</v>
      </c>
      <c r="H30" s="177">
        <f t="shared" si="7"/>
        <v>0</v>
      </c>
      <c r="I30" s="55">
        <v>12</v>
      </c>
      <c r="J30" s="56">
        <v>12</v>
      </c>
      <c r="K30" s="56"/>
      <c r="L30" s="56"/>
      <c r="M30" s="56"/>
      <c r="N30" s="79" t="s">
        <v>25</v>
      </c>
      <c r="O30" s="80">
        <v>3</v>
      </c>
      <c r="P30" s="86"/>
      <c r="Q30" s="87"/>
      <c r="R30" s="87"/>
      <c r="S30" s="87"/>
      <c r="T30" s="87"/>
      <c r="U30" s="88"/>
      <c r="V30" s="61"/>
      <c r="W30" s="86"/>
      <c r="X30" s="87"/>
      <c r="Y30" s="87"/>
      <c r="Z30" s="87"/>
      <c r="AA30" s="87"/>
      <c r="AB30" s="88"/>
      <c r="AC30" s="61"/>
      <c r="AD30" s="86"/>
      <c r="AE30" s="87"/>
      <c r="AF30" s="87"/>
      <c r="AG30" s="87"/>
      <c r="AH30" s="87"/>
      <c r="AI30" s="88"/>
      <c r="AJ30" s="61"/>
      <c r="AK30" s="86"/>
      <c r="AL30" s="87"/>
      <c r="AM30" s="87"/>
      <c r="AN30" s="87"/>
      <c r="AO30" s="87"/>
      <c r="AP30" s="88"/>
      <c r="AQ30" s="61"/>
      <c r="AR30" s="86"/>
      <c r="AS30" s="87"/>
      <c r="AT30" s="87"/>
      <c r="AU30" s="87"/>
      <c r="AV30" s="87"/>
      <c r="AW30" s="88"/>
      <c r="AX30" s="53"/>
    </row>
    <row r="31" spans="1:50" s="9" customFormat="1" ht="23.25">
      <c r="A31" s="222">
        <v>7</v>
      </c>
      <c r="B31" s="224" t="s">
        <v>55</v>
      </c>
      <c r="C31" s="253">
        <f t="shared" si="13"/>
        <v>24</v>
      </c>
      <c r="D31" s="176">
        <f t="shared" si="7"/>
        <v>12</v>
      </c>
      <c r="E31" s="150">
        <f t="shared" si="7"/>
        <v>12</v>
      </c>
      <c r="F31" s="150">
        <f t="shared" si="7"/>
        <v>0</v>
      </c>
      <c r="G31" s="150">
        <f t="shared" si="7"/>
        <v>0</v>
      </c>
      <c r="H31" s="177">
        <f t="shared" si="7"/>
        <v>0</v>
      </c>
      <c r="I31" s="64"/>
      <c r="J31" s="89"/>
      <c r="K31" s="89"/>
      <c r="L31" s="56"/>
      <c r="M31" s="56"/>
      <c r="N31" s="79"/>
      <c r="O31" s="80"/>
      <c r="P31" s="86">
        <v>12</v>
      </c>
      <c r="Q31" s="87">
        <v>12</v>
      </c>
      <c r="R31" s="87"/>
      <c r="S31" s="87"/>
      <c r="T31" s="87"/>
      <c r="U31" s="88" t="s">
        <v>25</v>
      </c>
      <c r="V31" s="61">
        <v>3</v>
      </c>
      <c r="W31" s="86"/>
      <c r="X31" s="87"/>
      <c r="Y31" s="87"/>
      <c r="Z31" s="87"/>
      <c r="AA31" s="87"/>
      <c r="AB31" s="88"/>
      <c r="AC31" s="61"/>
      <c r="AD31" s="86"/>
      <c r="AE31" s="87"/>
      <c r="AF31" s="87"/>
      <c r="AG31" s="87"/>
      <c r="AH31" s="87"/>
      <c r="AI31" s="88"/>
      <c r="AJ31" s="61"/>
      <c r="AK31" s="86"/>
      <c r="AL31" s="87"/>
      <c r="AM31" s="87"/>
      <c r="AN31" s="87"/>
      <c r="AO31" s="87"/>
      <c r="AP31" s="88"/>
      <c r="AQ31" s="61"/>
      <c r="AR31" s="86"/>
      <c r="AS31" s="87"/>
      <c r="AT31" s="87"/>
      <c r="AU31" s="87"/>
      <c r="AV31" s="87"/>
      <c r="AW31" s="88"/>
      <c r="AX31" s="53"/>
    </row>
    <row r="32" spans="1:50" s="9" customFormat="1" ht="23.25">
      <c r="A32" s="222">
        <v>8</v>
      </c>
      <c r="B32" s="175" t="s">
        <v>54</v>
      </c>
      <c r="C32" s="253">
        <f t="shared" si="13"/>
        <v>16</v>
      </c>
      <c r="D32" s="176">
        <f t="shared" si="7"/>
        <v>0</v>
      </c>
      <c r="E32" s="150">
        <f t="shared" si="7"/>
        <v>16</v>
      </c>
      <c r="F32" s="150">
        <f t="shared" si="7"/>
        <v>0</v>
      </c>
      <c r="G32" s="150">
        <f t="shared" si="7"/>
        <v>0</v>
      </c>
      <c r="H32" s="177">
        <f t="shared" si="7"/>
        <v>0</v>
      </c>
      <c r="I32" s="55"/>
      <c r="J32" s="56"/>
      <c r="K32" s="56"/>
      <c r="L32" s="89"/>
      <c r="M32" s="89"/>
      <c r="N32" s="90"/>
      <c r="O32" s="225"/>
      <c r="P32" s="84"/>
      <c r="Q32" s="59">
        <v>16</v>
      </c>
      <c r="R32" s="59"/>
      <c r="S32" s="59"/>
      <c r="T32" s="59"/>
      <c r="U32" s="92" t="s">
        <v>25</v>
      </c>
      <c r="V32" s="93">
        <v>2</v>
      </c>
      <c r="W32" s="84"/>
      <c r="X32" s="59"/>
      <c r="Y32" s="59"/>
      <c r="Z32" s="59"/>
      <c r="AA32" s="59"/>
      <c r="AB32" s="92"/>
      <c r="AC32" s="93"/>
      <c r="AD32" s="84"/>
      <c r="AE32" s="59"/>
      <c r="AF32" s="59"/>
      <c r="AG32" s="59"/>
      <c r="AH32" s="59"/>
      <c r="AI32" s="92"/>
      <c r="AJ32" s="93"/>
      <c r="AK32" s="84"/>
      <c r="AL32" s="59"/>
      <c r="AM32" s="59"/>
      <c r="AN32" s="59"/>
      <c r="AO32" s="59"/>
      <c r="AP32" s="92"/>
      <c r="AQ32" s="93"/>
      <c r="AR32" s="84"/>
      <c r="AS32" s="59"/>
      <c r="AT32" s="59"/>
      <c r="AU32" s="59"/>
      <c r="AV32" s="59"/>
      <c r="AW32" s="92"/>
      <c r="AX32" s="226"/>
    </row>
    <row r="33" spans="1:50" s="9" customFormat="1" ht="23.25">
      <c r="A33" s="222">
        <v>9</v>
      </c>
      <c r="B33" s="175" t="s">
        <v>56</v>
      </c>
      <c r="C33" s="253">
        <f t="shared" si="13"/>
        <v>24</v>
      </c>
      <c r="D33" s="176">
        <f t="shared" si="7"/>
        <v>12</v>
      </c>
      <c r="E33" s="150">
        <f t="shared" si="7"/>
        <v>12</v>
      </c>
      <c r="F33" s="150">
        <f t="shared" si="7"/>
        <v>0</v>
      </c>
      <c r="G33" s="150">
        <f t="shared" si="7"/>
        <v>0</v>
      </c>
      <c r="H33" s="177">
        <f t="shared" si="7"/>
        <v>0</v>
      </c>
      <c r="I33" s="55"/>
      <c r="J33" s="56"/>
      <c r="K33" s="94"/>
      <c r="L33" s="89"/>
      <c r="M33" s="89"/>
      <c r="N33" s="90"/>
      <c r="O33" s="91"/>
      <c r="P33" s="84">
        <v>12</v>
      </c>
      <c r="Q33" s="59">
        <v>12</v>
      </c>
      <c r="R33" s="59"/>
      <c r="S33" s="59"/>
      <c r="T33" s="59"/>
      <c r="U33" s="92" t="s">
        <v>25</v>
      </c>
      <c r="V33" s="93">
        <v>2</v>
      </c>
      <c r="W33" s="84"/>
      <c r="X33" s="59"/>
      <c r="Y33" s="59"/>
      <c r="Z33" s="59"/>
      <c r="AA33" s="59"/>
      <c r="AB33" s="92"/>
      <c r="AC33" s="93"/>
      <c r="AD33" s="84"/>
      <c r="AE33" s="59"/>
      <c r="AF33" s="59"/>
      <c r="AG33" s="59"/>
      <c r="AH33" s="59"/>
      <c r="AI33" s="92"/>
      <c r="AJ33" s="93"/>
      <c r="AK33" s="84"/>
      <c r="AL33" s="59"/>
      <c r="AM33" s="59"/>
      <c r="AN33" s="59"/>
      <c r="AO33" s="59"/>
      <c r="AP33" s="92"/>
      <c r="AQ33" s="93"/>
      <c r="AR33" s="84"/>
      <c r="AS33" s="59"/>
      <c r="AT33" s="59"/>
      <c r="AU33" s="59"/>
      <c r="AV33" s="59"/>
      <c r="AW33" s="92"/>
      <c r="AX33" s="226"/>
    </row>
    <row r="34" spans="1:50" s="9" customFormat="1" ht="24" thickBot="1">
      <c r="A34" s="227">
        <v>10</v>
      </c>
      <c r="B34" s="180" t="s">
        <v>64</v>
      </c>
      <c r="C34" s="429">
        <f t="shared" si="13"/>
        <v>24</v>
      </c>
      <c r="D34" s="182">
        <f t="shared" si="7"/>
        <v>12</v>
      </c>
      <c r="E34" s="156">
        <f t="shared" si="7"/>
        <v>12</v>
      </c>
      <c r="F34" s="156">
        <f t="shared" si="7"/>
        <v>0</v>
      </c>
      <c r="G34" s="156">
        <f t="shared" si="7"/>
        <v>0</v>
      </c>
      <c r="H34" s="183">
        <f t="shared" si="7"/>
        <v>0</v>
      </c>
      <c r="I34" s="228"/>
      <c r="J34" s="229"/>
      <c r="K34" s="185"/>
      <c r="L34" s="185"/>
      <c r="M34" s="185"/>
      <c r="N34" s="230"/>
      <c r="O34" s="231"/>
      <c r="P34" s="232"/>
      <c r="Q34" s="189"/>
      <c r="R34" s="189"/>
      <c r="S34" s="189"/>
      <c r="T34" s="189"/>
      <c r="U34" s="233"/>
      <c r="V34" s="234"/>
      <c r="W34" s="232">
        <v>12</v>
      </c>
      <c r="X34" s="189">
        <v>12</v>
      </c>
      <c r="Y34" s="189"/>
      <c r="Z34" s="189"/>
      <c r="AA34" s="189"/>
      <c r="AB34" s="233" t="s">
        <v>25</v>
      </c>
      <c r="AC34" s="234">
        <v>2</v>
      </c>
      <c r="AD34" s="232"/>
      <c r="AE34" s="189"/>
      <c r="AF34" s="189"/>
      <c r="AG34" s="189"/>
      <c r="AH34" s="189"/>
      <c r="AI34" s="233"/>
      <c r="AJ34" s="234"/>
      <c r="AK34" s="232"/>
      <c r="AL34" s="189"/>
      <c r="AM34" s="189"/>
      <c r="AN34" s="189"/>
      <c r="AO34" s="189"/>
      <c r="AP34" s="233"/>
      <c r="AQ34" s="234"/>
      <c r="AR34" s="232"/>
      <c r="AS34" s="189"/>
      <c r="AT34" s="189"/>
      <c r="AU34" s="189"/>
      <c r="AV34" s="189"/>
      <c r="AW34" s="233"/>
      <c r="AX34" s="191"/>
    </row>
    <row r="35" s="9" customFormat="1" ht="19.5" thickBot="1"/>
    <row r="36" spans="1:50" s="9" customFormat="1" ht="23.25" thickBot="1">
      <c r="A36" s="159" t="s">
        <v>32</v>
      </c>
      <c r="B36" s="235" t="s">
        <v>33</v>
      </c>
      <c r="C36" s="161">
        <f>SUM(C37:C47)</f>
        <v>316</v>
      </c>
      <c r="D36" s="162">
        <f aca="true" t="shared" si="14" ref="D36:H47">I36+P36+W36+AD36+AK36+AR36</f>
        <v>132</v>
      </c>
      <c r="E36" s="163">
        <f t="shared" si="14"/>
        <v>140</v>
      </c>
      <c r="F36" s="163">
        <f t="shared" si="14"/>
        <v>44</v>
      </c>
      <c r="G36" s="163">
        <f t="shared" si="14"/>
        <v>0</v>
      </c>
      <c r="H36" s="164">
        <f t="shared" si="14"/>
        <v>0</v>
      </c>
      <c r="I36" s="165">
        <f>SUM(I37:I47)</f>
        <v>44</v>
      </c>
      <c r="J36" s="165">
        <f>SUM(J37:J47)</f>
        <v>44</v>
      </c>
      <c r="K36" s="165">
        <f>SUM(K37:K47)</f>
        <v>0</v>
      </c>
      <c r="L36" s="165">
        <f>SUM(L37:L47)</f>
        <v>0</v>
      </c>
      <c r="M36" s="165">
        <f>SUM(M37:M47)</f>
        <v>0</v>
      </c>
      <c r="N36" s="165">
        <f>COUNTIF(N37:N47,"E")</f>
        <v>2</v>
      </c>
      <c r="O36" s="236">
        <f aca="true" t="shared" si="15" ref="O36:T36">SUM(O37:O47)</f>
        <v>12</v>
      </c>
      <c r="P36" s="165">
        <f t="shared" si="15"/>
        <v>76</v>
      </c>
      <c r="Q36" s="165">
        <f t="shared" si="15"/>
        <v>84</v>
      </c>
      <c r="R36" s="165">
        <f t="shared" si="15"/>
        <v>0</v>
      </c>
      <c r="S36" s="165">
        <f t="shared" si="15"/>
        <v>0</v>
      </c>
      <c r="T36" s="165">
        <f t="shared" si="15"/>
        <v>0</v>
      </c>
      <c r="U36" s="165">
        <f>COUNTIF(U37:U47,"E")</f>
        <v>3</v>
      </c>
      <c r="V36" s="236">
        <f aca="true" t="shared" si="16" ref="V36:AA36">SUM(V37:V47)</f>
        <v>18</v>
      </c>
      <c r="W36" s="165">
        <f t="shared" si="16"/>
        <v>12</v>
      </c>
      <c r="X36" s="165">
        <f t="shared" si="16"/>
        <v>12</v>
      </c>
      <c r="Y36" s="165">
        <f t="shared" si="16"/>
        <v>0</v>
      </c>
      <c r="Z36" s="165">
        <f t="shared" si="16"/>
        <v>0</v>
      </c>
      <c r="AA36" s="165">
        <f t="shared" si="16"/>
        <v>0</v>
      </c>
      <c r="AB36" s="165">
        <f>COUNTIF(AB37:AB47,"E")</f>
        <v>0</v>
      </c>
      <c r="AC36" s="236">
        <f aca="true" t="shared" si="17" ref="AC36:AH36">SUM(AC37:AC47)</f>
        <v>2</v>
      </c>
      <c r="AD36" s="165">
        <f t="shared" si="17"/>
        <v>0</v>
      </c>
      <c r="AE36" s="165">
        <f t="shared" si="17"/>
        <v>0</v>
      </c>
      <c r="AF36" s="165">
        <f t="shared" si="17"/>
        <v>12</v>
      </c>
      <c r="AG36" s="165">
        <f t="shared" si="17"/>
        <v>0</v>
      </c>
      <c r="AH36" s="165">
        <f t="shared" si="17"/>
        <v>0</v>
      </c>
      <c r="AI36" s="165">
        <f>COUNTIF(AI37:AI47,"E")</f>
        <v>0</v>
      </c>
      <c r="AJ36" s="236">
        <f aca="true" t="shared" si="18" ref="AJ36:AO36">SUM(AJ37:AJ47)</f>
        <v>1</v>
      </c>
      <c r="AK36" s="165">
        <f t="shared" si="18"/>
        <v>0</v>
      </c>
      <c r="AL36" s="165">
        <f t="shared" si="18"/>
        <v>0</v>
      </c>
      <c r="AM36" s="165">
        <f t="shared" si="18"/>
        <v>16</v>
      </c>
      <c r="AN36" s="165">
        <f t="shared" si="18"/>
        <v>0</v>
      </c>
      <c r="AO36" s="165">
        <f t="shared" si="18"/>
        <v>0</v>
      </c>
      <c r="AP36" s="165">
        <f>COUNTIF(AP37:AP47,"E")</f>
        <v>0</v>
      </c>
      <c r="AQ36" s="236">
        <f aca="true" t="shared" si="19" ref="AQ36:AV36">SUM(AQ37:AQ47)</f>
        <v>2</v>
      </c>
      <c r="AR36" s="165">
        <f t="shared" si="19"/>
        <v>0</v>
      </c>
      <c r="AS36" s="165">
        <f t="shared" si="19"/>
        <v>0</v>
      </c>
      <c r="AT36" s="165">
        <f t="shared" si="19"/>
        <v>16</v>
      </c>
      <c r="AU36" s="165">
        <f t="shared" si="19"/>
        <v>0</v>
      </c>
      <c r="AV36" s="165">
        <f t="shared" si="19"/>
        <v>0</v>
      </c>
      <c r="AW36" s="237">
        <f>COUNTIF(AW37:AW47,"E")</f>
        <v>0</v>
      </c>
      <c r="AX36" s="236">
        <f>SUM(AX37:AX47)</f>
        <v>2</v>
      </c>
    </row>
    <row r="37" spans="1:50" s="9" customFormat="1" ht="23.25">
      <c r="A37" s="238">
        <v>1</v>
      </c>
      <c r="B37" s="224" t="s">
        <v>57</v>
      </c>
      <c r="C37" s="259">
        <f>SUM(D37:H37)</f>
        <v>24</v>
      </c>
      <c r="D37" s="176">
        <f t="shared" si="14"/>
        <v>12</v>
      </c>
      <c r="E37" s="150">
        <f t="shared" si="14"/>
        <v>12</v>
      </c>
      <c r="F37" s="150">
        <f t="shared" si="14"/>
        <v>0</v>
      </c>
      <c r="G37" s="150">
        <f t="shared" si="14"/>
        <v>0</v>
      </c>
      <c r="H37" s="177">
        <f t="shared" si="14"/>
        <v>0</v>
      </c>
      <c r="I37" s="64">
        <v>12</v>
      </c>
      <c r="J37" s="94">
        <v>12</v>
      </c>
      <c r="K37" s="94"/>
      <c r="L37" s="74"/>
      <c r="M37" s="172"/>
      <c r="N37" s="172" t="s">
        <v>25</v>
      </c>
      <c r="O37" s="72">
        <v>2</v>
      </c>
      <c r="P37" s="111"/>
      <c r="Q37" s="87"/>
      <c r="R37" s="87"/>
      <c r="S37" s="87"/>
      <c r="T37" s="87"/>
      <c r="U37" s="107"/>
      <c r="V37" s="72"/>
      <c r="W37" s="111"/>
      <c r="X37" s="87"/>
      <c r="Y37" s="87"/>
      <c r="Z37" s="87"/>
      <c r="AA37" s="87"/>
      <c r="AB37" s="88"/>
      <c r="AC37" s="112"/>
      <c r="AD37" s="86"/>
      <c r="AE37" s="87"/>
      <c r="AF37" s="87"/>
      <c r="AG37" s="87"/>
      <c r="AH37" s="87"/>
      <c r="AI37" s="88"/>
      <c r="AJ37" s="112"/>
      <c r="AK37" s="86"/>
      <c r="AL37" s="87"/>
      <c r="AM37" s="87"/>
      <c r="AN37" s="87"/>
      <c r="AO37" s="87"/>
      <c r="AP37" s="88"/>
      <c r="AQ37" s="72"/>
      <c r="AR37" s="111"/>
      <c r="AS37" s="87"/>
      <c r="AT37" s="87"/>
      <c r="AU37" s="87"/>
      <c r="AV37" s="87"/>
      <c r="AW37" s="88"/>
      <c r="AX37" s="71"/>
    </row>
    <row r="38" spans="1:50" s="9" customFormat="1" ht="23.25">
      <c r="A38" s="222">
        <v>2</v>
      </c>
      <c r="B38" s="175" t="s">
        <v>124</v>
      </c>
      <c r="C38" s="253">
        <f aca="true" t="shared" si="20" ref="C38:C47">SUM(D38:H38)</f>
        <v>32</v>
      </c>
      <c r="D38" s="176">
        <f t="shared" si="14"/>
        <v>16</v>
      </c>
      <c r="E38" s="150">
        <f t="shared" si="14"/>
        <v>16</v>
      </c>
      <c r="F38" s="150">
        <f t="shared" si="14"/>
        <v>0</v>
      </c>
      <c r="G38" s="150">
        <f t="shared" si="14"/>
        <v>0</v>
      </c>
      <c r="H38" s="177">
        <f t="shared" si="14"/>
        <v>0</v>
      </c>
      <c r="I38" s="55">
        <v>16</v>
      </c>
      <c r="J38" s="56">
        <v>16</v>
      </c>
      <c r="K38" s="56"/>
      <c r="L38" s="94"/>
      <c r="M38" s="94"/>
      <c r="N38" s="100" t="s">
        <v>68</v>
      </c>
      <c r="O38" s="63">
        <v>5</v>
      </c>
      <c r="P38" s="101"/>
      <c r="Q38" s="76"/>
      <c r="R38" s="76"/>
      <c r="S38" s="76"/>
      <c r="T38" s="76"/>
      <c r="U38" s="77"/>
      <c r="V38" s="63"/>
      <c r="W38" s="101"/>
      <c r="X38" s="76"/>
      <c r="Y38" s="76"/>
      <c r="Z38" s="76"/>
      <c r="AA38" s="76"/>
      <c r="AB38" s="77"/>
      <c r="AC38" s="78"/>
      <c r="AD38" s="75"/>
      <c r="AE38" s="76"/>
      <c r="AF38" s="76"/>
      <c r="AG38" s="76"/>
      <c r="AH38" s="76"/>
      <c r="AI38" s="88"/>
      <c r="AJ38" s="78"/>
      <c r="AK38" s="75"/>
      <c r="AL38" s="76"/>
      <c r="AM38" s="76"/>
      <c r="AN38" s="76"/>
      <c r="AO38" s="76"/>
      <c r="AP38" s="88"/>
      <c r="AQ38" s="63"/>
      <c r="AR38" s="101"/>
      <c r="AS38" s="76"/>
      <c r="AT38" s="76"/>
      <c r="AU38" s="76"/>
      <c r="AV38" s="76"/>
      <c r="AW38" s="100"/>
      <c r="AX38" s="62"/>
    </row>
    <row r="39" spans="1:50" s="9" customFormat="1" ht="23.25">
      <c r="A39" s="238">
        <v>3</v>
      </c>
      <c r="B39" s="224" t="s">
        <v>58</v>
      </c>
      <c r="C39" s="253">
        <f t="shared" si="20"/>
        <v>32</v>
      </c>
      <c r="D39" s="176">
        <f t="shared" si="14"/>
        <v>16</v>
      </c>
      <c r="E39" s="150">
        <f t="shared" si="14"/>
        <v>16</v>
      </c>
      <c r="F39" s="150">
        <f t="shared" si="14"/>
        <v>0</v>
      </c>
      <c r="G39" s="150">
        <f t="shared" si="14"/>
        <v>0</v>
      </c>
      <c r="H39" s="177">
        <f t="shared" si="14"/>
        <v>0</v>
      </c>
      <c r="I39" s="64">
        <v>16</v>
      </c>
      <c r="J39" s="74">
        <v>16</v>
      </c>
      <c r="K39" s="74"/>
      <c r="L39" s="56"/>
      <c r="M39" s="56"/>
      <c r="N39" s="82" t="s">
        <v>68</v>
      </c>
      <c r="O39" s="102">
        <v>5</v>
      </c>
      <c r="P39" s="58"/>
      <c r="Q39" s="59"/>
      <c r="R39" s="59"/>
      <c r="S39" s="59"/>
      <c r="T39" s="59"/>
      <c r="U39" s="85"/>
      <c r="V39" s="54"/>
      <c r="W39" s="58"/>
      <c r="X39" s="59"/>
      <c r="Y39" s="59"/>
      <c r="Z39" s="59"/>
      <c r="AA39" s="59"/>
      <c r="AB39" s="85"/>
      <c r="AC39" s="61"/>
      <c r="AD39" s="84"/>
      <c r="AE39" s="59"/>
      <c r="AF39" s="59"/>
      <c r="AG39" s="59"/>
      <c r="AH39" s="59"/>
      <c r="AI39" s="85"/>
      <c r="AJ39" s="61"/>
      <c r="AK39" s="84"/>
      <c r="AL39" s="59"/>
      <c r="AM39" s="59"/>
      <c r="AN39" s="59"/>
      <c r="AO39" s="59"/>
      <c r="AP39" s="85"/>
      <c r="AQ39" s="54"/>
      <c r="AR39" s="58"/>
      <c r="AS39" s="59"/>
      <c r="AT39" s="59"/>
      <c r="AU39" s="59"/>
      <c r="AV39" s="59"/>
      <c r="AW39" s="79"/>
      <c r="AX39" s="53"/>
    </row>
    <row r="40" spans="1:74" s="106" customFormat="1" ht="23.25">
      <c r="A40" s="222">
        <v>4</v>
      </c>
      <c r="B40" s="175" t="s">
        <v>59</v>
      </c>
      <c r="C40" s="253">
        <f t="shared" si="20"/>
        <v>28</v>
      </c>
      <c r="D40" s="176">
        <f t="shared" si="14"/>
        <v>12</v>
      </c>
      <c r="E40" s="150">
        <f t="shared" si="14"/>
        <v>16</v>
      </c>
      <c r="F40" s="150">
        <f t="shared" si="14"/>
        <v>0</v>
      </c>
      <c r="G40" s="150">
        <f t="shared" si="14"/>
        <v>0</v>
      </c>
      <c r="H40" s="177">
        <f t="shared" si="14"/>
        <v>0</v>
      </c>
      <c r="I40" s="55"/>
      <c r="J40" s="56"/>
      <c r="K40" s="56"/>
      <c r="L40" s="56"/>
      <c r="M40" s="56"/>
      <c r="N40" s="82"/>
      <c r="O40" s="102"/>
      <c r="P40" s="55">
        <v>12</v>
      </c>
      <c r="Q40" s="56">
        <v>16</v>
      </c>
      <c r="R40" s="56"/>
      <c r="S40" s="94"/>
      <c r="T40" s="94"/>
      <c r="U40" s="100" t="s">
        <v>68</v>
      </c>
      <c r="V40" s="103">
        <v>4</v>
      </c>
      <c r="W40" s="64"/>
      <c r="X40" s="94"/>
      <c r="Y40" s="94"/>
      <c r="Z40" s="94"/>
      <c r="AA40" s="94"/>
      <c r="AB40" s="100"/>
      <c r="AC40" s="104"/>
      <c r="AD40" s="105"/>
      <c r="AE40" s="94"/>
      <c r="AF40" s="94"/>
      <c r="AG40" s="94"/>
      <c r="AH40" s="94"/>
      <c r="AI40" s="100"/>
      <c r="AJ40" s="104"/>
      <c r="AK40" s="105"/>
      <c r="AL40" s="94"/>
      <c r="AM40" s="94"/>
      <c r="AN40" s="94"/>
      <c r="AO40" s="94"/>
      <c r="AP40" s="100"/>
      <c r="AQ40" s="103"/>
      <c r="AR40" s="64"/>
      <c r="AS40" s="94"/>
      <c r="AT40" s="94"/>
      <c r="AU40" s="94"/>
      <c r="AV40" s="94"/>
      <c r="AW40" s="100"/>
      <c r="AX40" s="23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</row>
    <row r="41" spans="1:74" s="106" customFormat="1" ht="23.25">
      <c r="A41" s="238">
        <v>5</v>
      </c>
      <c r="B41" s="167" t="s">
        <v>60</v>
      </c>
      <c r="C41" s="253">
        <f t="shared" si="20"/>
        <v>32</v>
      </c>
      <c r="D41" s="176">
        <f t="shared" si="14"/>
        <v>16</v>
      </c>
      <c r="E41" s="150">
        <f t="shared" si="14"/>
        <v>16</v>
      </c>
      <c r="F41" s="150">
        <f t="shared" si="14"/>
        <v>0</v>
      </c>
      <c r="G41" s="150">
        <f t="shared" si="14"/>
        <v>0</v>
      </c>
      <c r="H41" s="177">
        <f t="shared" si="14"/>
        <v>0</v>
      </c>
      <c r="I41" s="73"/>
      <c r="J41" s="74"/>
      <c r="K41" s="74"/>
      <c r="L41" s="74"/>
      <c r="M41" s="74"/>
      <c r="N41" s="107"/>
      <c r="O41" s="108"/>
      <c r="P41" s="73">
        <v>16</v>
      </c>
      <c r="Q41" s="74">
        <v>16</v>
      </c>
      <c r="R41" s="56"/>
      <c r="S41" s="56"/>
      <c r="T41" s="56"/>
      <c r="U41" s="82" t="s">
        <v>68</v>
      </c>
      <c r="V41" s="102">
        <v>4</v>
      </c>
      <c r="W41" s="55"/>
      <c r="X41" s="56"/>
      <c r="Y41" s="56"/>
      <c r="Z41" s="56"/>
      <c r="AA41" s="56"/>
      <c r="AB41" s="82"/>
      <c r="AC41" s="83"/>
      <c r="AD41" s="81"/>
      <c r="AE41" s="56"/>
      <c r="AF41" s="56"/>
      <c r="AG41" s="56"/>
      <c r="AH41" s="56"/>
      <c r="AI41" s="82"/>
      <c r="AJ41" s="83"/>
      <c r="AK41" s="81"/>
      <c r="AL41" s="56"/>
      <c r="AM41" s="56"/>
      <c r="AN41" s="56"/>
      <c r="AO41" s="56"/>
      <c r="AP41" s="82"/>
      <c r="AQ41" s="102"/>
      <c r="AR41" s="55"/>
      <c r="AS41" s="56"/>
      <c r="AT41" s="56"/>
      <c r="AU41" s="56"/>
      <c r="AV41" s="56"/>
      <c r="AW41" s="82"/>
      <c r="AX41" s="178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</row>
    <row r="42" spans="1:74" s="106" customFormat="1" ht="23.25">
      <c r="A42" s="222">
        <v>6</v>
      </c>
      <c r="B42" s="175" t="s">
        <v>61</v>
      </c>
      <c r="C42" s="253">
        <f t="shared" si="20"/>
        <v>28</v>
      </c>
      <c r="D42" s="176">
        <f t="shared" si="14"/>
        <v>12</v>
      </c>
      <c r="E42" s="150">
        <f t="shared" si="14"/>
        <v>16</v>
      </c>
      <c r="F42" s="150">
        <f t="shared" si="14"/>
        <v>0</v>
      </c>
      <c r="G42" s="150">
        <f t="shared" si="14"/>
        <v>0</v>
      </c>
      <c r="H42" s="177">
        <f t="shared" si="14"/>
        <v>0</v>
      </c>
      <c r="I42" s="55"/>
      <c r="J42" s="94"/>
      <c r="K42" s="94"/>
      <c r="L42" s="94"/>
      <c r="M42" s="94"/>
      <c r="N42" s="100"/>
      <c r="O42" s="103"/>
      <c r="P42" s="64">
        <v>12</v>
      </c>
      <c r="Q42" s="94">
        <v>16</v>
      </c>
      <c r="R42" s="94"/>
      <c r="S42" s="94"/>
      <c r="T42" s="94"/>
      <c r="U42" s="100" t="s">
        <v>68</v>
      </c>
      <c r="V42" s="103">
        <v>4</v>
      </c>
      <c r="W42" s="64"/>
      <c r="X42" s="94"/>
      <c r="Y42" s="94"/>
      <c r="Z42" s="94"/>
      <c r="AA42" s="94"/>
      <c r="AB42" s="82"/>
      <c r="AC42" s="104"/>
      <c r="AD42" s="105"/>
      <c r="AE42" s="94"/>
      <c r="AF42" s="94"/>
      <c r="AG42" s="94"/>
      <c r="AH42" s="94"/>
      <c r="AI42" s="100"/>
      <c r="AJ42" s="104"/>
      <c r="AK42" s="105"/>
      <c r="AL42" s="94"/>
      <c r="AM42" s="94"/>
      <c r="AN42" s="94"/>
      <c r="AO42" s="94"/>
      <c r="AP42" s="100"/>
      <c r="AQ42" s="103"/>
      <c r="AR42" s="64"/>
      <c r="AS42" s="94"/>
      <c r="AT42" s="94"/>
      <c r="AU42" s="94"/>
      <c r="AV42" s="56"/>
      <c r="AW42" s="57"/>
      <c r="AX42" s="240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</row>
    <row r="43" spans="1:74" s="106" customFormat="1" ht="23.25">
      <c r="A43" s="238">
        <v>7</v>
      </c>
      <c r="B43" s="175" t="s">
        <v>62</v>
      </c>
      <c r="C43" s="253">
        <f t="shared" si="20"/>
        <v>24</v>
      </c>
      <c r="D43" s="176">
        <f t="shared" si="14"/>
        <v>12</v>
      </c>
      <c r="E43" s="150">
        <f t="shared" si="14"/>
        <v>12</v>
      </c>
      <c r="F43" s="150">
        <f t="shared" si="14"/>
        <v>0</v>
      </c>
      <c r="G43" s="150">
        <f t="shared" si="14"/>
        <v>0</v>
      </c>
      <c r="H43" s="177">
        <f t="shared" si="14"/>
        <v>0</v>
      </c>
      <c r="I43" s="55"/>
      <c r="J43" s="56"/>
      <c r="K43" s="56"/>
      <c r="L43" s="56"/>
      <c r="M43" s="56"/>
      <c r="N43" s="82"/>
      <c r="O43" s="102"/>
      <c r="P43" s="55">
        <v>12</v>
      </c>
      <c r="Q43" s="56">
        <v>12</v>
      </c>
      <c r="R43" s="56"/>
      <c r="S43" s="56"/>
      <c r="T43" s="56"/>
      <c r="U43" s="82" t="s">
        <v>25</v>
      </c>
      <c r="V43" s="102">
        <v>2</v>
      </c>
      <c r="W43" s="55"/>
      <c r="X43" s="56"/>
      <c r="Y43" s="56"/>
      <c r="Z43" s="56"/>
      <c r="AA43" s="56"/>
      <c r="AB43" s="82"/>
      <c r="AC43" s="83"/>
      <c r="AD43" s="81"/>
      <c r="AE43" s="56"/>
      <c r="AF43" s="56"/>
      <c r="AG43" s="56"/>
      <c r="AH43" s="56"/>
      <c r="AI43" s="82"/>
      <c r="AJ43" s="83"/>
      <c r="AK43" s="81"/>
      <c r="AL43" s="56"/>
      <c r="AM43" s="56"/>
      <c r="AN43" s="56"/>
      <c r="AO43" s="56"/>
      <c r="AP43" s="82"/>
      <c r="AQ43" s="102"/>
      <c r="AR43" s="55"/>
      <c r="AS43" s="56"/>
      <c r="AT43" s="56"/>
      <c r="AU43" s="56"/>
      <c r="AV43" s="56"/>
      <c r="AW43" s="57"/>
      <c r="AX43" s="178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</row>
    <row r="44" spans="1:74" s="106" customFormat="1" ht="21.75" customHeight="1">
      <c r="A44" s="222">
        <v>8</v>
      </c>
      <c r="B44" s="224" t="s">
        <v>63</v>
      </c>
      <c r="C44" s="253">
        <f t="shared" si="20"/>
        <v>24</v>
      </c>
      <c r="D44" s="176">
        <f t="shared" si="14"/>
        <v>12</v>
      </c>
      <c r="E44" s="150">
        <f t="shared" si="14"/>
        <v>12</v>
      </c>
      <c r="F44" s="150">
        <f t="shared" si="14"/>
        <v>0</v>
      </c>
      <c r="G44" s="150">
        <f t="shared" si="14"/>
        <v>0</v>
      </c>
      <c r="H44" s="177">
        <f t="shared" si="14"/>
        <v>0</v>
      </c>
      <c r="I44" s="64"/>
      <c r="J44" s="89"/>
      <c r="K44" s="56"/>
      <c r="L44" s="56"/>
      <c r="M44" s="56"/>
      <c r="N44" s="57"/>
      <c r="O44" s="102"/>
      <c r="P44" s="55">
        <v>12</v>
      </c>
      <c r="Q44" s="56">
        <v>12</v>
      </c>
      <c r="R44" s="56"/>
      <c r="S44" s="94"/>
      <c r="T44" s="94"/>
      <c r="U44" s="100" t="s">
        <v>25</v>
      </c>
      <c r="V44" s="103">
        <v>2</v>
      </c>
      <c r="W44" s="64"/>
      <c r="X44" s="94"/>
      <c r="Y44" s="94"/>
      <c r="Z44" s="94"/>
      <c r="AA44" s="94"/>
      <c r="AB44" s="100"/>
      <c r="AC44" s="104"/>
      <c r="AD44" s="105"/>
      <c r="AE44" s="94"/>
      <c r="AF44" s="94"/>
      <c r="AG44" s="94"/>
      <c r="AH44" s="94"/>
      <c r="AI44" s="100"/>
      <c r="AJ44" s="104"/>
      <c r="AK44" s="105"/>
      <c r="AL44" s="94"/>
      <c r="AM44" s="94"/>
      <c r="AN44" s="94"/>
      <c r="AO44" s="94"/>
      <c r="AP44" s="100"/>
      <c r="AQ44" s="103"/>
      <c r="AR44" s="64"/>
      <c r="AS44" s="94"/>
      <c r="AT44" s="94"/>
      <c r="AU44" s="94"/>
      <c r="AV44" s="56"/>
      <c r="AW44" s="57"/>
      <c r="AX44" s="23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</row>
    <row r="45" spans="1:74" s="106" customFormat="1" ht="23.25">
      <c r="A45" s="238">
        <v>9</v>
      </c>
      <c r="B45" s="175" t="s">
        <v>136</v>
      </c>
      <c r="C45" s="253">
        <f t="shared" si="20"/>
        <v>24</v>
      </c>
      <c r="D45" s="176">
        <f t="shared" si="14"/>
        <v>12</v>
      </c>
      <c r="E45" s="150">
        <f t="shared" si="14"/>
        <v>12</v>
      </c>
      <c r="F45" s="150">
        <f t="shared" si="14"/>
        <v>0</v>
      </c>
      <c r="G45" s="150">
        <f t="shared" si="14"/>
        <v>0</v>
      </c>
      <c r="H45" s="177">
        <f t="shared" si="14"/>
        <v>0</v>
      </c>
      <c r="I45" s="55"/>
      <c r="J45" s="56"/>
      <c r="K45" s="56"/>
      <c r="L45" s="56"/>
      <c r="M45" s="56"/>
      <c r="N45" s="57"/>
      <c r="O45" s="102"/>
      <c r="P45" s="55">
        <v>12</v>
      </c>
      <c r="Q45" s="56">
        <v>12</v>
      </c>
      <c r="R45" s="56"/>
      <c r="S45" s="56"/>
      <c r="T45" s="56"/>
      <c r="U45" s="82" t="s">
        <v>25</v>
      </c>
      <c r="V45" s="102">
        <v>2</v>
      </c>
      <c r="W45" s="55"/>
      <c r="X45" s="56"/>
      <c r="Y45" s="56"/>
      <c r="Z45" s="56"/>
      <c r="AA45" s="56"/>
      <c r="AB45" s="82"/>
      <c r="AC45" s="83"/>
      <c r="AD45" s="81"/>
      <c r="AE45" s="56"/>
      <c r="AF45" s="56"/>
      <c r="AG45" s="56"/>
      <c r="AH45" s="56"/>
      <c r="AI45" s="82"/>
      <c r="AJ45" s="83"/>
      <c r="AK45" s="81"/>
      <c r="AL45" s="56"/>
      <c r="AM45" s="56"/>
      <c r="AN45" s="56"/>
      <c r="AO45" s="56"/>
      <c r="AP45" s="82"/>
      <c r="AQ45" s="102"/>
      <c r="AR45" s="55"/>
      <c r="AS45" s="56"/>
      <c r="AT45" s="56"/>
      <c r="AU45" s="56"/>
      <c r="AV45" s="56"/>
      <c r="AW45" s="82"/>
      <c r="AX45" s="178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</row>
    <row r="46" spans="1:74" s="106" customFormat="1" ht="23.25">
      <c r="A46" s="222">
        <v>10</v>
      </c>
      <c r="B46" s="175" t="s">
        <v>65</v>
      </c>
      <c r="C46" s="253">
        <f t="shared" si="20"/>
        <v>24</v>
      </c>
      <c r="D46" s="176">
        <f t="shared" si="14"/>
        <v>12</v>
      </c>
      <c r="E46" s="150">
        <f t="shared" si="14"/>
        <v>12</v>
      </c>
      <c r="F46" s="150">
        <f t="shared" si="14"/>
        <v>0</v>
      </c>
      <c r="G46" s="150">
        <f t="shared" si="14"/>
        <v>0</v>
      </c>
      <c r="H46" s="177">
        <f t="shared" si="14"/>
        <v>0</v>
      </c>
      <c r="I46" s="55"/>
      <c r="J46" s="56"/>
      <c r="K46" s="56"/>
      <c r="L46" s="56"/>
      <c r="M46" s="56"/>
      <c r="N46" s="82"/>
      <c r="O46" s="102"/>
      <c r="P46" s="55"/>
      <c r="Q46" s="56"/>
      <c r="R46" s="56"/>
      <c r="S46" s="56"/>
      <c r="T46" s="56"/>
      <c r="U46" s="82"/>
      <c r="V46" s="102"/>
      <c r="W46" s="55">
        <v>12</v>
      </c>
      <c r="X46" s="56">
        <v>12</v>
      </c>
      <c r="Y46" s="56"/>
      <c r="Z46" s="56"/>
      <c r="AA46" s="56"/>
      <c r="AB46" s="82" t="s">
        <v>25</v>
      </c>
      <c r="AC46" s="83">
        <v>2</v>
      </c>
      <c r="AD46" s="81"/>
      <c r="AE46" s="56"/>
      <c r="AF46" s="56"/>
      <c r="AG46" s="56"/>
      <c r="AH46" s="56"/>
      <c r="AI46" s="82"/>
      <c r="AJ46" s="83"/>
      <c r="AK46" s="81"/>
      <c r="AL46" s="56"/>
      <c r="AM46" s="56"/>
      <c r="AN46" s="56"/>
      <c r="AO46" s="56"/>
      <c r="AP46" s="82"/>
      <c r="AQ46" s="102"/>
      <c r="AR46" s="55"/>
      <c r="AS46" s="56"/>
      <c r="AT46" s="56"/>
      <c r="AU46" s="56"/>
      <c r="AV46" s="56"/>
      <c r="AW46" s="57"/>
      <c r="AX46" s="178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</row>
    <row r="47" spans="1:74" s="106" customFormat="1" ht="24" thickBot="1">
      <c r="A47" s="222">
        <v>11</v>
      </c>
      <c r="B47" s="180" t="s">
        <v>221</v>
      </c>
      <c r="C47" s="429">
        <f t="shared" si="20"/>
        <v>44</v>
      </c>
      <c r="D47" s="182">
        <f t="shared" si="14"/>
        <v>0</v>
      </c>
      <c r="E47" s="156">
        <f t="shared" si="14"/>
        <v>0</v>
      </c>
      <c r="F47" s="156">
        <f t="shared" si="14"/>
        <v>44</v>
      </c>
      <c r="G47" s="156">
        <f t="shared" si="14"/>
        <v>0</v>
      </c>
      <c r="H47" s="183">
        <f t="shared" si="14"/>
        <v>0</v>
      </c>
      <c r="I47" s="184"/>
      <c r="J47" s="185"/>
      <c r="K47" s="185"/>
      <c r="L47" s="185"/>
      <c r="M47" s="185"/>
      <c r="N47" s="244"/>
      <c r="O47" s="245"/>
      <c r="P47" s="184"/>
      <c r="Q47" s="185"/>
      <c r="R47" s="185"/>
      <c r="S47" s="185"/>
      <c r="T47" s="185"/>
      <c r="U47" s="244"/>
      <c r="V47" s="245"/>
      <c r="W47" s="184"/>
      <c r="X47" s="185"/>
      <c r="Y47" s="185"/>
      <c r="Z47" s="185"/>
      <c r="AA47" s="185"/>
      <c r="AB47" s="244"/>
      <c r="AC47" s="246"/>
      <c r="AD47" s="247"/>
      <c r="AE47" s="229"/>
      <c r="AF47" s="229">
        <v>12</v>
      </c>
      <c r="AG47" s="229"/>
      <c r="AH47" s="229"/>
      <c r="AI47" s="248" t="s">
        <v>25</v>
      </c>
      <c r="AJ47" s="249">
        <v>1</v>
      </c>
      <c r="AK47" s="247"/>
      <c r="AL47" s="229"/>
      <c r="AM47" s="229">
        <v>16</v>
      </c>
      <c r="AN47" s="229"/>
      <c r="AO47" s="229"/>
      <c r="AP47" s="248" t="s">
        <v>25</v>
      </c>
      <c r="AQ47" s="250">
        <v>2</v>
      </c>
      <c r="AR47" s="228"/>
      <c r="AS47" s="229"/>
      <c r="AT47" s="229">
        <v>16</v>
      </c>
      <c r="AU47" s="229"/>
      <c r="AV47" s="185"/>
      <c r="AW47" s="186" t="s">
        <v>25</v>
      </c>
      <c r="AX47" s="251">
        <v>2</v>
      </c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</row>
    <row r="48" spans="1:73" s="106" customFormat="1" ht="19.5" thickBo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</row>
    <row r="49" spans="1:50" s="9" customFormat="1" ht="22.5">
      <c r="A49" s="159" t="s">
        <v>161</v>
      </c>
      <c r="B49" s="235" t="s">
        <v>174</v>
      </c>
      <c r="C49" s="259">
        <f>SUM(C50:C69)</f>
        <v>456</v>
      </c>
      <c r="D49" s="163">
        <f aca="true" t="shared" si="21" ref="D49:H65">I49+P49+W49+AD49+AK49+AR49</f>
        <v>152</v>
      </c>
      <c r="E49" s="163">
        <f t="shared" si="21"/>
        <v>168</v>
      </c>
      <c r="F49" s="163">
        <f t="shared" si="21"/>
        <v>0</v>
      </c>
      <c r="G49" s="163">
        <f t="shared" si="21"/>
        <v>136</v>
      </c>
      <c r="H49" s="164">
        <f t="shared" si="21"/>
        <v>0</v>
      </c>
      <c r="I49" s="165">
        <f>SUM(I50:I69)</f>
        <v>0</v>
      </c>
      <c r="J49" s="165">
        <f>SUM(J50:J69)</f>
        <v>0</v>
      </c>
      <c r="K49" s="165">
        <f>SUM(K50:K69)</f>
        <v>0</v>
      </c>
      <c r="L49" s="165">
        <f>SUM(L50:L69)</f>
        <v>0</v>
      </c>
      <c r="M49" s="165">
        <f>SUM(M50:M69)</f>
        <v>0</v>
      </c>
      <c r="N49" s="165">
        <f>COUNTIF(N50:N69,"E")</f>
        <v>0</v>
      </c>
      <c r="O49" s="236">
        <f aca="true" t="shared" si="22" ref="O49:T49">SUM(O50:O69)</f>
        <v>0</v>
      </c>
      <c r="P49" s="165">
        <f t="shared" si="22"/>
        <v>0</v>
      </c>
      <c r="Q49" s="165">
        <f t="shared" si="22"/>
        <v>0</v>
      </c>
      <c r="R49" s="165">
        <f t="shared" si="22"/>
        <v>0</v>
      </c>
      <c r="S49" s="165">
        <f t="shared" si="22"/>
        <v>0</v>
      </c>
      <c r="T49" s="165">
        <f t="shared" si="22"/>
        <v>0</v>
      </c>
      <c r="U49" s="165">
        <f>COUNTIF(U50:U69,"E")</f>
        <v>0</v>
      </c>
      <c r="V49" s="236">
        <f aca="true" t="shared" si="23" ref="V49:AA49">SUM(V50:V69)</f>
        <v>0</v>
      </c>
      <c r="W49" s="165">
        <f t="shared" si="23"/>
        <v>16</v>
      </c>
      <c r="X49" s="165">
        <f t="shared" si="23"/>
        <v>32</v>
      </c>
      <c r="Y49" s="165">
        <f t="shared" si="23"/>
        <v>0</v>
      </c>
      <c r="Z49" s="165">
        <f t="shared" si="23"/>
        <v>44</v>
      </c>
      <c r="AA49" s="165">
        <f t="shared" si="23"/>
        <v>0</v>
      </c>
      <c r="AB49" s="165">
        <f>COUNTIF(AB50:AB69,"E")</f>
        <v>1</v>
      </c>
      <c r="AC49" s="236">
        <f aca="true" t="shared" si="24" ref="AC49:AH49">SUM(AC50:AC69)</f>
        <v>15</v>
      </c>
      <c r="AD49" s="165">
        <f t="shared" si="24"/>
        <v>60</v>
      </c>
      <c r="AE49" s="165">
        <f t="shared" si="24"/>
        <v>76</v>
      </c>
      <c r="AF49" s="165">
        <f t="shared" si="24"/>
        <v>0</v>
      </c>
      <c r="AG49" s="165">
        <f t="shared" si="24"/>
        <v>16</v>
      </c>
      <c r="AH49" s="165">
        <f t="shared" si="24"/>
        <v>0</v>
      </c>
      <c r="AI49" s="165">
        <f>COUNTIF(AI50:AI69,"E")</f>
        <v>3</v>
      </c>
      <c r="AJ49" s="236">
        <f aca="true" t="shared" si="25" ref="AJ49:AO49">SUM(AJ50:AJ69)</f>
        <v>20</v>
      </c>
      <c r="AK49" s="165">
        <f t="shared" si="25"/>
        <v>40</v>
      </c>
      <c r="AL49" s="165">
        <f t="shared" si="25"/>
        <v>32</v>
      </c>
      <c r="AM49" s="165">
        <f t="shared" si="25"/>
        <v>0</v>
      </c>
      <c r="AN49" s="165">
        <f t="shared" si="25"/>
        <v>48</v>
      </c>
      <c r="AO49" s="165">
        <f t="shared" si="25"/>
        <v>0</v>
      </c>
      <c r="AP49" s="165">
        <f>COUNTIF(AP50:AP69,"E")</f>
        <v>2</v>
      </c>
      <c r="AQ49" s="236">
        <f aca="true" t="shared" si="26" ref="AQ49:AV49">SUM(AQ50:AQ69)</f>
        <v>19</v>
      </c>
      <c r="AR49" s="165">
        <f t="shared" si="26"/>
        <v>36</v>
      </c>
      <c r="AS49" s="165">
        <f t="shared" si="26"/>
        <v>28</v>
      </c>
      <c r="AT49" s="165">
        <f t="shared" si="26"/>
        <v>0</v>
      </c>
      <c r="AU49" s="165">
        <f t="shared" si="26"/>
        <v>28</v>
      </c>
      <c r="AV49" s="165">
        <f t="shared" si="26"/>
        <v>0</v>
      </c>
      <c r="AW49" s="165">
        <f>COUNTIF(AW50:AW69,"E")</f>
        <v>1</v>
      </c>
      <c r="AX49" s="236">
        <f>SUM(AX50:AX69)</f>
        <v>14</v>
      </c>
    </row>
    <row r="50" spans="1:94" s="404" customFormat="1" ht="23.25">
      <c r="A50" s="256">
        <v>1</v>
      </c>
      <c r="B50" s="422" t="s">
        <v>194</v>
      </c>
      <c r="C50" s="421">
        <f>SUM(D50:H50)</f>
        <v>32</v>
      </c>
      <c r="D50" s="169">
        <f t="shared" si="21"/>
        <v>16</v>
      </c>
      <c r="E50" s="170">
        <f t="shared" si="21"/>
        <v>16</v>
      </c>
      <c r="F50" s="170">
        <f t="shared" si="21"/>
        <v>0</v>
      </c>
      <c r="G50" s="170">
        <f t="shared" si="21"/>
        <v>0</v>
      </c>
      <c r="H50" s="171">
        <f t="shared" si="21"/>
        <v>0</v>
      </c>
      <c r="I50" s="73"/>
      <c r="J50" s="74"/>
      <c r="K50" s="74"/>
      <c r="L50" s="74"/>
      <c r="M50" s="74"/>
      <c r="N50" s="172"/>
      <c r="O50" s="72"/>
      <c r="P50" s="111"/>
      <c r="Q50" s="87"/>
      <c r="R50" s="87"/>
      <c r="S50" s="87"/>
      <c r="T50" s="87"/>
      <c r="U50" s="173"/>
      <c r="V50" s="72"/>
      <c r="W50" s="58">
        <v>16</v>
      </c>
      <c r="X50" s="59">
        <v>16</v>
      </c>
      <c r="Y50" s="59"/>
      <c r="Z50" s="59"/>
      <c r="AA50" s="59"/>
      <c r="AB50" s="173" t="s">
        <v>68</v>
      </c>
      <c r="AC50" s="72">
        <v>5</v>
      </c>
      <c r="AD50" s="111"/>
      <c r="AE50" s="87"/>
      <c r="AF50" s="87"/>
      <c r="AG50" s="87"/>
      <c r="AH50" s="87"/>
      <c r="AI50" s="173"/>
      <c r="AJ50" s="72"/>
      <c r="AK50" s="111"/>
      <c r="AL50" s="87"/>
      <c r="AM50" s="87"/>
      <c r="AN50" s="87"/>
      <c r="AO50" s="87"/>
      <c r="AP50" s="173"/>
      <c r="AQ50" s="72"/>
      <c r="AR50" s="111"/>
      <c r="AS50" s="87"/>
      <c r="AT50" s="87"/>
      <c r="AU50" s="87"/>
      <c r="AV50" s="87"/>
      <c r="AW50" s="173"/>
      <c r="AX50" s="71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</row>
    <row r="51" spans="1:94" s="404" customFormat="1" ht="23.25">
      <c r="A51" s="274">
        <v>2</v>
      </c>
      <c r="B51" s="405" t="s">
        <v>195</v>
      </c>
      <c r="C51" s="421">
        <f aca="true" t="shared" si="27" ref="C51:C67">SUM(D51:H51)</f>
        <v>16</v>
      </c>
      <c r="D51" s="169">
        <f t="shared" si="21"/>
        <v>0</v>
      </c>
      <c r="E51" s="170">
        <f t="shared" si="21"/>
        <v>16</v>
      </c>
      <c r="F51" s="170">
        <f t="shared" si="21"/>
        <v>0</v>
      </c>
      <c r="G51" s="170">
        <f t="shared" si="21"/>
        <v>0</v>
      </c>
      <c r="H51" s="171">
        <f t="shared" si="21"/>
        <v>0</v>
      </c>
      <c r="I51" s="55"/>
      <c r="J51" s="56"/>
      <c r="K51" s="56"/>
      <c r="L51" s="56"/>
      <c r="M51" s="56"/>
      <c r="N51" s="57"/>
      <c r="O51" s="54"/>
      <c r="P51" s="58"/>
      <c r="Q51" s="59"/>
      <c r="R51" s="59"/>
      <c r="S51" s="59"/>
      <c r="T51" s="59"/>
      <c r="U51" s="60"/>
      <c r="V51" s="54"/>
      <c r="W51" s="58"/>
      <c r="X51" s="59">
        <v>16</v>
      </c>
      <c r="Y51" s="59"/>
      <c r="Z51" s="59"/>
      <c r="AA51" s="59"/>
      <c r="AB51" s="60" t="s">
        <v>25</v>
      </c>
      <c r="AC51" s="54">
        <v>4</v>
      </c>
      <c r="AD51" s="58"/>
      <c r="AE51" s="59"/>
      <c r="AF51" s="59"/>
      <c r="AG51" s="59"/>
      <c r="AH51" s="59"/>
      <c r="AI51" s="60"/>
      <c r="AJ51" s="72"/>
      <c r="AK51" s="58"/>
      <c r="AL51" s="59"/>
      <c r="AM51" s="59"/>
      <c r="AN51" s="59"/>
      <c r="AO51" s="59"/>
      <c r="AP51" s="60"/>
      <c r="AQ51" s="54"/>
      <c r="AR51" s="58"/>
      <c r="AS51" s="59"/>
      <c r="AT51" s="59"/>
      <c r="AU51" s="59"/>
      <c r="AV51" s="59"/>
      <c r="AW51" s="60"/>
      <c r="AX51" s="53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</row>
    <row r="52" spans="1:94" s="404" customFormat="1" ht="23.25">
      <c r="A52" s="256">
        <v>3</v>
      </c>
      <c r="B52" s="423" t="s">
        <v>209</v>
      </c>
      <c r="C52" s="421">
        <f t="shared" si="27"/>
        <v>32</v>
      </c>
      <c r="D52" s="169">
        <f t="shared" si="21"/>
        <v>16</v>
      </c>
      <c r="E52" s="170">
        <f t="shared" si="21"/>
        <v>16</v>
      </c>
      <c r="F52" s="170">
        <f t="shared" si="21"/>
        <v>0</v>
      </c>
      <c r="G52" s="170">
        <f t="shared" si="21"/>
        <v>0</v>
      </c>
      <c r="H52" s="171">
        <f t="shared" si="21"/>
        <v>0</v>
      </c>
      <c r="I52" s="55"/>
      <c r="J52" s="56"/>
      <c r="K52" s="56"/>
      <c r="L52" s="56"/>
      <c r="M52" s="56"/>
      <c r="N52" s="57"/>
      <c r="O52" s="54"/>
      <c r="P52" s="58"/>
      <c r="Q52" s="59"/>
      <c r="R52" s="59"/>
      <c r="S52" s="59"/>
      <c r="T52" s="59"/>
      <c r="U52" s="60"/>
      <c r="V52" s="54"/>
      <c r="W52" s="58"/>
      <c r="X52" s="59"/>
      <c r="Y52" s="59"/>
      <c r="Z52" s="59"/>
      <c r="AA52" s="59"/>
      <c r="AB52" s="60"/>
      <c r="AC52" s="54"/>
      <c r="AD52" s="58">
        <v>16</v>
      </c>
      <c r="AE52" s="59">
        <v>16</v>
      </c>
      <c r="AF52" s="59"/>
      <c r="AG52" s="59"/>
      <c r="AH52" s="59"/>
      <c r="AI52" s="60" t="s">
        <v>68</v>
      </c>
      <c r="AJ52" s="72">
        <v>4</v>
      </c>
      <c r="AK52" s="58"/>
      <c r="AL52" s="59"/>
      <c r="AM52" s="59"/>
      <c r="AN52" s="59"/>
      <c r="AO52" s="59"/>
      <c r="AP52" s="60"/>
      <c r="AQ52" s="54"/>
      <c r="AR52" s="58"/>
      <c r="AS52" s="59"/>
      <c r="AT52" s="59"/>
      <c r="AU52" s="59"/>
      <c r="AV52" s="59"/>
      <c r="AW52" s="60"/>
      <c r="AX52" s="53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</row>
    <row r="53" spans="1:94" s="404" customFormat="1" ht="23.25">
      <c r="A53" s="274">
        <v>4</v>
      </c>
      <c r="B53" s="405" t="s">
        <v>79</v>
      </c>
      <c r="C53" s="421">
        <f t="shared" si="27"/>
        <v>24</v>
      </c>
      <c r="D53" s="169">
        <f t="shared" si="21"/>
        <v>12</v>
      </c>
      <c r="E53" s="170">
        <f t="shared" si="21"/>
        <v>12</v>
      </c>
      <c r="F53" s="170">
        <f t="shared" si="21"/>
        <v>0</v>
      </c>
      <c r="G53" s="170">
        <f t="shared" si="21"/>
        <v>0</v>
      </c>
      <c r="H53" s="171">
        <f t="shared" si="21"/>
        <v>0</v>
      </c>
      <c r="I53" s="55"/>
      <c r="J53" s="56"/>
      <c r="K53" s="56"/>
      <c r="L53" s="56"/>
      <c r="M53" s="56"/>
      <c r="N53" s="57"/>
      <c r="O53" s="54"/>
      <c r="P53" s="58"/>
      <c r="Q53" s="59"/>
      <c r="R53" s="59"/>
      <c r="S53" s="59"/>
      <c r="T53" s="59"/>
      <c r="U53" s="60"/>
      <c r="V53" s="54"/>
      <c r="W53" s="58"/>
      <c r="X53" s="59"/>
      <c r="Y53" s="59"/>
      <c r="Z53" s="59"/>
      <c r="AA53" s="59"/>
      <c r="AB53" s="60"/>
      <c r="AC53" s="54"/>
      <c r="AD53" s="58">
        <v>12</v>
      </c>
      <c r="AE53" s="59">
        <v>12</v>
      </c>
      <c r="AF53" s="59"/>
      <c r="AG53" s="59"/>
      <c r="AH53" s="59"/>
      <c r="AI53" s="60" t="s">
        <v>25</v>
      </c>
      <c r="AJ53" s="54">
        <v>3</v>
      </c>
      <c r="AK53" s="58"/>
      <c r="AL53" s="59"/>
      <c r="AM53" s="59"/>
      <c r="AN53" s="56"/>
      <c r="AO53" s="59"/>
      <c r="AP53" s="60"/>
      <c r="AQ53" s="54"/>
      <c r="AR53" s="58"/>
      <c r="AS53" s="59"/>
      <c r="AT53" s="59"/>
      <c r="AU53" s="59"/>
      <c r="AV53" s="59"/>
      <c r="AW53" s="60"/>
      <c r="AX53" s="53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</row>
    <row r="54" spans="1:94" s="404" customFormat="1" ht="23.25">
      <c r="A54" s="256">
        <v>5</v>
      </c>
      <c r="B54" s="405" t="s">
        <v>196</v>
      </c>
      <c r="C54" s="421">
        <f t="shared" si="27"/>
        <v>16</v>
      </c>
      <c r="D54" s="169">
        <f t="shared" si="21"/>
        <v>0</v>
      </c>
      <c r="E54" s="170">
        <f t="shared" si="21"/>
        <v>16</v>
      </c>
      <c r="F54" s="170">
        <f t="shared" si="21"/>
        <v>0</v>
      </c>
      <c r="G54" s="170">
        <f t="shared" si="21"/>
        <v>0</v>
      </c>
      <c r="H54" s="171">
        <f t="shared" si="21"/>
        <v>0</v>
      </c>
      <c r="I54" s="55"/>
      <c r="J54" s="56"/>
      <c r="K54" s="56"/>
      <c r="L54" s="56"/>
      <c r="M54" s="56"/>
      <c r="N54" s="57"/>
      <c r="O54" s="54"/>
      <c r="P54" s="58"/>
      <c r="Q54" s="59"/>
      <c r="R54" s="59"/>
      <c r="S54" s="59"/>
      <c r="T54" s="59"/>
      <c r="U54" s="60"/>
      <c r="V54" s="54"/>
      <c r="W54" s="58"/>
      <c r="X54" s="59"/>
      <c r="Y54" s="59"/>
      <c r="Z54" s="59"/>
      <c r="AA54" s="59"/>
      <c r="AB54" s="60"/>
      <c r="AC54" s="54"/>
      <c r="AD54" s="58"/>
      <c r="AE54" s="59">
        <v>16</v>
      </c>
      <c r="AF54" s="59"/>
      <c r="AG54" s="59"/>
      <c r="AH54" s="59"/>
      <c r="AI54" s="60" t="s">
        <v>25</v>
      </c>
      <c r="AJ54" s="54">
        <v>3</v>
      </c>
      <c r="AK54" s="58"/>
      <c r="AL54" s="59"/>
      <c r="AM54" s="59"/>
      <c r="AN54" s="59"/>
      <c r="AO54" s="59"/>
      <c r="AP54" s="60"/>
      <c r="AQ54" s="54"/>
      <c r="AR54" s="58"/>
      <c r="AS54" s="59"/>
      <c r="AT54" s="59"/>
      <c r="AU54" s="59"/>
      <c r="AV54" s="59"/>
      <c r="AW54" s="60"/>
      <c r="AX54" s="53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</row>
    <row r="55" spans="1:94" s="404" customFormat="1" ht="23.25">
      <c r="A55" s="274">
        <v>6</v>
      </c>
      <c r="B55" s="405" t="s">
        <v>197</v>
      </c>
      <c r="C55" s="421">
        <f t="shared" si="27"/>
        <v>32</v>
      </c>
      <c r="D55" s="169">
        <f t="shared" si="21"/>
        <v>16</v>
      </c>
      <c r="E55" s="170">
        <f t="shared" si="21"/>
        <v>16</v>
      </c>
      <c r="F55" s="170">
        <f t="shared" si="21"/>
        <v>0</v>
      </c>
      <c r="G55" s="170">
        <f t="shared" si="21"/>
        <v>0</v>
      </c>
      <c r="H55" s="171">
        <f t="shared" si="21"/>
        <v>0</v>
      </c>
      <c r="I55" s="55"/>
      <c r="J55" s="56"/>
      <c r="K55" s="56"/>
      <c r="L55" s="56"/>
      <c r="M55" s="56"/>
      <c r="N55" s="57"/>
      <c r="O55" s="54"/>
      <c r="P55" s="58"/>
      <c r="Q55" s="59"/>
      <c r="R55" s="59"/>
      <c r="S55" s="59"/>
      <c r="T55" s="59"/>
      <c r="U55" s="60"/>
      <c r="V55" s="54"/>
      <c r="W55" s="58"/>
      <c r="X55" s="59"/>
      <c r="Y55" s="59"/>
      <c r="Z55" s="59"/>
      <c r="AA55" s="59"/>
      <c r="AB55" s="60"/>
      <c r="AC55" s="54"/>
      <c r="AD55" s="58">
        <v>16</v>
      </c>
      <c r="AE55" s="59">
        <v>16</v>
      </c>
      <c r="AF55" s="59"/>
      <c r="AG55" s="59"/>
      <c r="AH55" s="59"/>
      <c r="AI55" s="60" t="s">
        <v>68</v>
      </c>
      <c r="AJ55" s="54">
        <v>5</v>
      </c>
      <c r="AK55" s="58"/>
      <c r="AL55" s="59"/>
      <c r="AM55" s="59"/>
      <c r="AN55" s="59"/>
      <c r="AO55" s="59"/>
      <c r="AP55" s="60"/>
      <c r="AQ55" s="54"/>
      <c r="AR55" s="58"/>
      <c r="AS55" s="59"/>
      <c r="AT55" s="59"/>
      <c r="AU55" s="59"/>
      <c r="AV55" s="59"/>
      <c r="AW55" s="60"/>
      <c r="AX55" s="53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</row>
    <row r="56" spans="1:94" s="404" customFormat="1" ht="23.25">
      <c r="A56" s="256">
        <v>7</v>
      </c>
      <c r="B56" s="406" t="s">
        <v>225</v>
      </c>
      <c r="C56" s="421">
        <f t="shared" si="27"/>
        <v>16</v>
      </c>
      <c r="D56" s="169">
        <f t="shared" si="21"/>
        <v>0</v>
      </c>
      <c r="E56" s="170">
        <f t="shared" si="21"/>
        <v>0</v>
      </c>
      <c r="F56" s="170">
        <f t="shared" si="21"/>
        <v>0</v>
      </c>
      <c r="G56" s="170">
        <f t="shared" si="21"/>
        <v>16</v>
      </c>
      <c r="H56" s="171">
        <f t="shared" si="21"/>
        <v>0</v>
      </c>
      <c r="I56" s="55"/>
      <c r="J56" s="56"/>
      <c r="K56" s="56"/>
      <c r="L56" s="56"/>
      <c r="M56" s="56"/>
      <c r="N56" s="57"/>
      <c r="O56" s="54"/>
      <c r="P56" s="58"/>
      <c r="Q56" s="59"/>
      <c r="R56" s="59"/>
      <c r="S56" s="59"/>
      <c r="T56" s="59"/>
      <c r="U56" s="60"/>
      <c r="V56" s="54"/>
      <c r="W56" s="58"/>
      <c r="X56" s="59"/>
      <c r="Y56" s="59"/>
      <c r="Z56" s="59"/>
      <c r="AA56" s="59"/>
      <c r="AB56" s="60"/>
      <c r="AC56" s="54"/>
      <c r="AD56" s="58"/>
      <c r="AE56" s="59"/>
      <c r="AF56" s="59"/>
      <c r="AG56" s="59">
        <v>16</v>
      </c>
      <c r="AH56" s="59"/>
      <c r="AI56" s="60" t="s">
        <v>25</v>
      </c>
      <c r="AJ56" s="54">
        <v>1</v>
      </c>
      <c r="AK56" s="58"/>
      <c r="AL56" s="59"/>
      <c r="AM56" s="59"/>
      <c r="AN56" s="59"/>
      <c r="AO56" s="59"/>
      <c r="AP56" s="60"/>
      <c r="AQ56" s="54"/>
      <c r="AR56" s="58"/>
      <c r="AS56" s="59"/>
      <c r="AT56" s="59"/>
      <c r="AU56" s="59"/>
      <c r="AV56" s="59"/>
      <c r="AW56" s="60"/>
      <c r="AX56" s="53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</row>
    <row r="57" spans="1:94" s="404" customFormat="1" ht="24.75" customHeight="1">
      <c r="A57" s="274">
        <v>8</v>
      </c>
      <c r="B57" s="405" t="s">
        <v>198</v>
      </c>
      <c r="C57" s="421">
        <f t="shared" si="27"/>
        <v>32</v>
      </c>
      <c r="D57" s="169">
        <f t="shared" si="21"/>
        <v>16</v>
      </c>
      <c r="E57" s="170">
        <f t="shared" si="21"/>
        <v>16</v>
      </c>
      <c r="F57" s="170">
        <f t="shared" si="21"/>
        <v>0</v>
      </c>
      <c r="G57" s="170">
        <f t="shared" si="21"/>
        <v>0</v>
      </c>
      <c r="H57" s="171">
        <f t="shared" si="21"/>
        <v>0</v>
      </c>
      <c r="I57" s="55"/>
      <c r="J57" s="56"/>
      <c r="K57" s="56"/>
      <c r="L57" s="56"/>
      <c r="M57" s="56"/>
      <c r="N57" s="57"/>
      <c r="O57" s="54"/>
      <c r="P57" s="58"/>
      <c r="Q57" s="59"/>
      <c r="R57" s="59"/>
      <c r="S57" s="59"/>
      <c r="T57" s="59"/>
      <c r="U57" s="60"/>
      <c r="V57" s="54"/>
      <c r="W57" s="58"/>
      <c r="X57" s="59"/>
      <c r="Y57" s="59"/>
      <c r="Z57" s="59"/>
      <c r="AA57" s="59"/>
      <c r="AB57" s="60"/>
      <c r="AC57" s="54"/>
      <c r="AD57" s="58">
        <v>16</v>
      </c>
      <c r="AE57" s="59">
        <v>16</v>
      </c>
      <c r="AF57" s="59"/>
      <c r="AG57" s="59"/>
      <c r="AH57" s="59"/>
      <c r="AI57" s="60" t="s">
        <v>68</v>
      </c>
      <c r="AJ57" s="54">
        <v>4</v>
      </c>
      <c r="AK57" s="58"/>
      <c r="AL57" s="59"/>
      <c r="AM57" s="59"/>
      <c r="AN57" s="59"/>
      <c r="AO57" s="59"/>
      <c r="AP57" s="60"/>
      <c r="AQ57" s="54"/>
      <c r="AR57" s="58"/>
      <c r="AS57" s="59"/>
      <c r="AT57" s="59"/>
      <c r="AU57" s="59"/>
      <c r="AV57" s="59"/>
      <c r="AW57" s="60"/>
      <c r="AX57" s="53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</row>
    <row r="58" spans="1:94" s="404" customFormat="1" ht="23.25">
      <c r="A58" s="256">
        <v>9</v>
      </c>
      <c r="B58" s="423" t="s">
        <v>199</v>
      </c>
      <c r="C58" s="421">
        <f t="shared" si="27"/>
        <v>28</v>
      </c>
      <c r="D58" s="169">
        <f t="shared" si="21"/>
        <v>12</v>
      </c>
      <c r="E58" s="170">
        <f t="shared" si="21"/>
        <v>16</v>
      </c>
      <c r="F58" s="170">
        <f t="shared" si="21"/>
        <v>0</v>
      </c>
      <c r="G58" s="170">
        <f t="shared" si="21"/>
        <v>0</v>
      </c>
      <c r="H58" s="171">
        <f t="shared" si="21"/>
        <v>0</v>
      </c>
      <c r="I58" s="55"/>
      <c r="J58" s="56"/>
      <c r="K58" s="56"/>
      <c r="L58" s="56"/>
      <c r="M58" s="56"/>
      <c r="N58" s="57"/>
      <c r="O58" s="54"/>
      <c r="P58" s="58"/>
      <c r="Q58" s="59"/>
      <c r="R58" s="59"/>
      <c r="S58" s="59"/>
      <c r="T58" s="59"/>
      <c r="U58" s="60"/>
      <c r="V58" s="54"/>
      <c r="W58" s="58"/>
      <c r="X58" s="59"/>
      <c r="Y58" s="59"/>
      <c r="Z58" s="59"/>
      <c r="AA58" s="59"/>
      <c r="AB58" s="60"/>
      <c r="AC58" s="54"/>
      <c r="AD58" s="58"/>
      <c r="AE58" s="59"/>
      <c r="AF58" s="59"/>
      <c r="AG58" s="59"/>
      <c r="AH58" s="59"/>
      <c r="AI58" s="148"/>
      <c r="AJ58" s="54"/>
      <c r="AK58" s="58">
        <v>12</v>
      </c>
      <c r="AL58" s="59">
        <v>16</v>
      </c>
      <c r="AM58" s="59"/>
      <c r="AN58" s="59"/>
      <c r="AO58" s="59"/>
      <c r="AP58" s="60" t="s">
        <v>68</v>
      </c>
      <c r="AQ58" s="102">
        <v>5</v>
      </c>
      <c r="AR58" s="58"/>
      <c r="AS58" s="59"/>
      <c r="AT58" s="59"/>
      <c r="AU58" s="59"/>
      <c r="AV58" s="59"/>
      <c r="AW58" s="60"/>
      <c r="AX58" s="53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</row>
    <row r="59" spans="1:94" s="404" customFormat="1" ht="23.25">
      <c r="A59" s="274">
        <v>10</v>
      </c>
      <c r="B59" s="424" t="s">
        <v>200</v>
      </c>
      <c r="C59" s="421">
        <f t="shared" si="27"/>
        <v>32</v>
      </c>
      <c r="D59" s="169">
        <f t="shared" si="21"/>
        <v>16</v>
      </c>
      <c r="E59" s="170">
        <f t="shared" si="21"/>
        <v>16</v>
      </c>
      <c r="F59" s="170">
        <f t="shared" si="21"/>
        <v>0</v>
      </c>
      <c r="G59" s="170">
        <f t="shared" si="21"/>
        <v>0</v>
      </c>
      <c r="H59" s="171">
        <f t="shared" si="21"/>
        <v>0</v>
      </c>
      <c r="I59" s="55"/>
      <c r="J59" s="56"/>
      <c r="K59" s="56"/>
      <c r="L59" s="56"/>
      <c r="M59" s="56"/>
      <c r="N59" s="57"/>
      <c r="O59" s="54"/>
      <c r="P59" s="58"/>
      <c r="Q59" s="59"/>
      <c r="R59" s="59"/>
      <c r="S59" s="59"/>
      <c r="T59" s="59"/>
      <c r="U59" s="60"/>
      <c r="V59" s="54"/>
      <c r="W59" s="58"/>
      <c r="X59" s="59"/>
      <c r="Y59" s="59"/>
      <c r="Z59" s="59"/>
      <c r="AA59" s="59"/>
      <c r="AB59" s="60"/>
      <c r="AC59" s="54"/>
      <c r="AD59" s="58"/>
      <c r="AE59" s="59"/>
      <c r="AF59" s="59"/>
      <c r="AG59" s="59"/>
      <c r="AH59" s="59"/>
      <c r="AI59" s="60"/>
      <c r="AJ59" s="54"/>
      <c r="AK59" s="58">
        <v>16</v>
      </c>
      <c r="AL59" s="59">
        <v>16</v>
      </c>
      <c r="AM59" s="59"/>
      <c r="AN59" s="59"/>
      <c r="AO59" s="59"/>
      <c r="AP59" s="60" t="s">
        <v>68</v>
      </c>
      <c r="AQ59" s="102">
        <v>5</v>
      </c>
      <c r="AR59" s="58"/>
      <c r="AS59" s="59"/>
      <c r="AT59" s="59"/>
      <c r="AU59" s="59"/>
      <c r="AV59" s="59"/>
      <c r="AW59" s="60"/>
      <c r="AX59" s="53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</row>
    <row r="60" spans="1:94" s="404" customFormat="1" ht="23.25">
      <c r="A60" s="256">
        <v>11</v>
      </c>
      <c r="B60" s="405" t="s">
        <v>201</v>
      </c>
      <c r="C60" s="421">
        <f t="shared" si="27"/>
        <v>28</v>
      </c>
      <c r="D60" s="169">
        <f t="shared" si="21"/>
        <v>12</v>
      </c>
      <c r="E60" s="170">
        <f t="shared" si="21"/>
        <v>16</v>
      </c>
      <c r="F60" s="170">
        <f t="shared" si="21"/>
        <v>0</v>
      </c>
      <c r="G60" s="170">
        <f t="shared" si="21"/>
        <v>0</v>
      </c>
      <c r="H60" s="171">
        <f t="shared" si="21"/>
        <v>0</v>
      </c>
      <c r="I60" s="55"/>
      <c r="J60" s="56"/>
      <c r="K60" s="56"/>
      <c r="L60" s="56"/>
      <c r="M60" s="56"/>
      <c r="N60" s="57"/>
      <c r="O60" s="54"/>
      <c r="P60" s="58"/>
      <c r="Q60" s="59"/>
      <c r="R60" s="59"/>
      <c r="S60" s="59"/>
      <c r="T60" s="59"/>
      <c r="U60" s="60"/>
      <c r="V60" s="54"/>
      <c r="W60" s="58"/>
      <c r="X60" s="59"/>
      <c r="Y60" s="59"/>
      <c r="Z60" s="59"/>
      <c r="AA60" s="59"/>
      <c r="AB60" s="60"/>
      <c r="AC60" s="54"/>
      <c r="AD60" s="58"/>
      <c r="AE60" s="59"/>
      <c r="AF60" s="59"/>
      <c r="AG60" s="59"/>
      <c r="AH60" s="59"/>
      <c r="AI60" s="60"/>
      <c r="AJ60" s="54"/>
      <c r="AK60" s="58"/>
      <c r="AL60" s="59"/>
      <c r="AM60" s="59"/>
      <c r="AN60" s="59"/>
      <c r="AO60" s="59"/>
      <c r="AP60" s="148"/>
      <c r="AQ60" s="54"/>
      <c r="AR60" s="58">
        <v>12</v>
      </c>
      <c r="AS60" s="59">
        <v>16</v>
      </c>
      <c r="AT60" s="59"/>
      <c r="AU60" s="59"/>
      <c r="AV60" s="59"/>
      <c r="AW60" s="60" t="s">
        <v>68</v>
      </c>
      <c r="AX60" s="53">
        <v>5</v>
      </c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</row>
    <row r="61" spans="1:94" s="404" customFormat="1" ht="23.25">
      <c r="A61" s="274">
        <v>12</v>
      </c>
      <c r="B61" s="405" t="s">
        <v>202</v>
      </c>
      <c r="C61" s="421">
        <f t="shared" si="27"/>
        <v>16</v>
      </c>
      <c r="D61" s="169">
        <f t="shared" si="21"/>
        <v>0</v>
      </c>
      <c r="E61" s="170">
        <f t="shared" si="21"/>
        <v>0</v>
      </c>
      <c r="F61" s="170">
        <f t="shared" si="21"/>
        <v>0</v>
      </c>
      <c r="G61" s="170">
        <f t="shared" si="21"/>
        <v>16</v>
      </c>
      <c r="H61" s="171">
        <f t="shared" si="21"/>
        <v>0</v>
      </c>
      <c r="I61" s="55"/>
      <c r="J61" s="56"/>
      <c r="K61" s="56"/>
      <c r="L61" s="56"/>
      <c r="M61" s="56"/>
      <c r="N61" s="57"/>
      <c r="O61" s="54"/>
      <c r="P61" s="58"/>
      <c r="Q61" s="59"/>
      <c r="R61" s="59"/>
      <c r="S61" s="59"/>
      <c r="T61" s="59"/>
      <c r="U61" s="60"/>
      <c r="V61" s="54"/>
      <c r="W61" s="58"/>
      <c r="X61" s="59"/>
      <c r="Y61" s="59"/>
      <c r="Z61" s="59"/>
      <c r="AA61" s="59"/>
      <c r="AB61" s="60"/>
      <c r="AC61" s="54"/>
      <c r="AD61" s="58"/>
      <c r="AE61" s="59"/>
      <c r="AF61" s="59"/>
      <c r="AG61" s="59"/>
      <c r="AH61" s="59"/>
      <c r="AI61" s="60"/>
      <c r="AJ61" s="54"/>
      <c r="AK61" s="58"/>
      <c r="AL61" s="59"/>
      <c r="AM61" s="59"/>
      <c r="AN61" s="59">
        <v>16</v>
      </c>
      <c r="AO61" s="59"/>
      <c r="AP61" s="60" t="s">
        <v>25</v>
      </c>
      <c r="AQ61" s="54">
        <v>2</v>
      </c>
      <c r="AR61" s="58"/>
      <c r="AS61" s="59"/>
      <c r="AT61" s="59"/>
      <c r="AU61" s="59"/>
      <c r="AV61" s="59"/>
      <c r="AW61" s="60"/>
      <c r="AX61" s="53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</row>
    <row r="62" spans="1:94" s="404" customFormat="1" ht="23.25">
      <c r="A62" s="256">
        <v>13</v>
      </c>
      <c r="B62" s="405" t="s">
        <v>210</v>
      </c>
      <c r="C62" s="421">
        <f t="shared" si="27"/>
        <v>24</v>
      </c>
      <c r="D62" s="169">
        <f t="shared" si="21"/>
        <v>12</v>
      </c>
      <c r="E62" s="170">
        <f t="shared" si="21"/>
        <v>12</v>
      </c>
      <c r="F62" s="170">
        <f t="shared" si="21"/>
        <v>0</v>
      </c>
      <c r="G62" s="170">
        <f t="shared" si="21"/>
        <v>0</v>
      </c>
      <c r="H62" s="171">
        <f t="shared" si="21"/>
        <v>0</v>
      </c>
      <c r="I62" s="55"/>
      <c r="J62" s="56"/>
      <c r="K62" s="56"/>
      <c r="L62" s="56"/>
      <c r="M62" s="56"/>
      <c r="N62" s="57"/>
      <c r="O62" s="54"/>
      <c r="P62" s="58"/>
      <c r="Q62" s="59"/>
      <c r="R62" s="59"/>
      <c r="S62" s="59"/>
      <c r="T62" s="59"/>
      <c r="U62" s="60"/>
      <c r="V62" s="54"/>
      <c r="W62" s="58"/>
      <c r="X62" s="59"/>
      <c r="Y62" s="59"/>
      <c r="Z62" s="59"/>
      <c r="AA62" s="59"/>
      <c r="AB62" s="60"/>
      <c r="AC62" s="54"/>
      <c r="AD62" s="58"/>
      <c r="AE62" s="59"/>
      <c r="AF62" s="59"/>
      <c r="AG62" s="59"/>
      <c r="AH62" s="59"/>
      <c r="AI62" s="60"/>
      <c r="AJ62" s="54"/>
      <c r="AK62" s="58"/>
      <c r="AL62" s="59"/>
      <c r="AM62" s="59"/>
      <c r="AN62" s="59"/>
      <c r="AO62" s="59"/>
      <c r="AP62" s="60"/>
      <c r="AQ62" s="54"/>
      <c r="AR62" s="58">
        <v>12</v>
      </c>
      <c r="AS62" s="59">
        <v>12</v>
      </c>
      <c r="AT62" s="59"/>
      <c r="AU62" s="59"/>
      <c r="AV62" s="59"/>
      <c r="AW62" s="60" t="s">
        <v>25</v>
      </c>
      <c r="AX62" s="53">
        <v>3</v>
      </c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</row>
    <row r="63" spans="1:50" s="9" customFormat="1" ht="23.25">
      <c r="A63" s="274">
        <v>14</v>
      </c>
      <c r="B63" s="425" t="s">
        <v>222</v>
      </c>
      <c r="C63" s="421">
        <f t="shared" si="27"/>
        <v>16</v>
      </c>
      <c r="D63" s="169">
        <f t="shared" si="21"/>
        <v>0</v>
      </c>
      <c r="E63" s="170">
        <f t="shared" si="21"/>
        <v>0</v>
      </c>
      <c r="F63" s="170">
        <f t="shared" si="21"/>
        <v>0</v>
      </c>
      <c r="G63" s="170">
        <f t="shared" si="21"/>
        <v>16</v>
      </c>
      <c r="H63" s="171">
        <f t="shared" si="21"/>
        <v>0</v>
      </c>
      <c r="I63" s="55"/>
      <c r="J63" s="56"/>
      <c r="K63" s="56"/>
      <c r="L63" s="56"/>
      <c r="M63" s="56"/>
      <c r="N63" s="57"/>
      <c r="O63" s="54"/>
      <c r="P63" s="58"/>
      <c r="Q63" s="59"/>
      <c r="R63" s="59"/>
      <c r="S63" s="59"/>
      <c r="T63" s="59"/>
      <c r="U63" s="60"/>
      <c r="V63" s="54"/>
      <c r="W63" s="84"/>
      <c r="X63" s="59"/>
      <c r="Y63" s="59"/>
      <c r="Z63" s="59">
        <v>16</v>
      </c>
      <c r="AA63" s="59"/>
      <c r="AB63" s="85" t="s">
        <v>25</v>
      </c>
      <c r="AC63" s="54">
        <v>4</v>
      </c>
      <c r="AD63" s="111"/>
      <c r="AE63" s="87"/>
      <c r="AF63" s="87"/>
      <c r="AG63" s="87"/>
      <c r="AH63" s="87"/>
      <c r="AI63" s="88"/>
      <c r="AJ63" s="54"/>
      <c r="AK63" s="111"/>
      <c r="AL63" s="87"/>
      <c r="AM63" s="87"/>
      <c r="AN63" s="87"/>
      <c r="AO63" s="87"/>
      <c r="AP63" s="88"/>
      <c r="AQ63" s="54"/>
      <c r="AR63" s="111"/>
      <c r="AS63" s="87"/>
      <c r="AT63" s="87"/>
      <c r="AU63" s="87"/>
      <c r="AV63" s="87"/>
      <c r="AW63" s="88"/>
      <c r="AX63" s="53"/>
    </row>
    <row r="64" spans="1:50" s="9" customFormat="1" ht="23.25">
      <c r="A64" s="256">
        <v>15</v>
      </c>
      <c r="B64" s="406" t="s">
        <v>226</v>
      </c>
      <c r="C64" s="421">
        <f t="shared" si="27"/>
        <v>16</v>
      </c>
      <c r="D64" s="169">
        <f t="shared" si="21"/>
        <v>0</v>
      </c>
      <c r="E64" s="170">
        <f t="shared" si="21"/>
        <v>0</v>
      </c>
      <c r="F64" s="170">
        <f t="shared" si="21"/>
        <v>0</v>
      </c>
      <c r="G64" s="170">
        <f t="shared" si="21"/>
        <v>16</v>
      </c>
      <c r="H64" s="171">
        <f t="shared" si="21"/>
        <v>0</v>
      </c>
      <c r="I64" s="55"/>
      <c r="J64" s="56"/>
      <c r="K64" s="56"/>
      <c r="L64" s="56"/>
      <c r="M64" s="56"/>
      <c r="N64" s="57"/>
      <c r="O64" s="54"/>
      <c r="P64" s="58"/>
      <c r="Q64" s="59"/>
      <c r="R64" s="59"/>
      <c r="S64" s="59"/>
      <c r="T64" s="59"/>
      <c r="U64" s="60"/>
      <c r="V64" s="54"/>
      <c r="W64" s="111"/>
      <c r="X64" s="87"/>
      <c r="Y64" s="87"/>
      <c r="Z64" s="87"/>
      <c r="AA64" s="87"/>
      <c r="AB64" s="88"/>
      <c r="AC64" s="54"/>
      <c r="AD64" s="111"/>
      <c r="AE64" s="87"/>
      <c r="AF64" s="87"/>
      <c r="AG64" s="87"/>
      <c r="AH64" s="87"/>
      <c r="AI64" s="88"/>
      <c r="AJ64" s="54"/>
      <c r="AK64" s="111"/>
      <c r="AL64" s="87"/>
      <c r="AM64" s="87"/>
      <c r="AN64" s="87">
        <v>16</v>
      </c>
      <c r="AO64" s="87"/>
      <c r="AP64" s="88" t="s">
        <v>25</v>
      </c>
      <c r="AQ64" s="54">
        <v>4</v>
      </c>
      <c r="AR64" s="111"/>
      <c r="AS64" s="87"/>
      <c r="AT64" s="87"/>
      <c r="AU64" s="87"/>
      <c r="AV64" s="87"/>
      <c r="AW64" s="88"/>
      <c r="AX64" s="53"/>
    </row>
    <row r="65" spans="1:50" s="9" customFormat="1" ht="23.25">
      <c r="A65" s="274">
        <v>16</v>
      </c>
      <c r="B65" s="405" t="s">
        <v>80</v>
      </c>
      <c r="C65" s="421">
        <f t="shared" si="27"/>
        <v>16</v>
      </c>
      <c r="D65" s="169">
        <f t="shared" si="21"/>
        <v>0</v>
      </c>
      <c r="E65" s="170">
        <f t="shared" si="21"/>
        <v>0</v>
      </c>
      <c r="F65" s="170">
        <f t="shared" si="21"/>
        <v>0</v>
      </c>
      <c r="G65" s="170">
        <f t="shared" si="21"/>
        <v>16</v>
      </c>
      <c r="H65" s="171">
        <f t="shared" si="21"/>
        <v>0</v>
      </c>
      <c r="I65" s="55"/>
      <c r="J65" s="56"/>
      <c r="K65" s="56"/>
      <c r="L65" s="56"/>
      <c r="M65" s="56"/>
      <c r="N65" s="57"/>
      <c r="O65" s="54"/>
      <c r="P65" s="58"/>
      <c r="Q65" s="59"/>
      <c r="R65" s="59"/>
      <c r="S65" s="59"/>
      <c r="T65" s="59"/>
      <c r="U65" s="60"/>
      <c r="V65" s="54"/>
      <c r="W65" s="111"/>
      <c r="X65" s="87"/>
      <c r="Y65" s="87"/>
      <c r="Z65" s="87">
        <v>16</v>
      </c>
      <c r="AA65" s="87"/>
      <c r="AB65" s="88" t="s">
        <v>25</v>
      </c>
      <c r="AC65" s="54">
        <v>1</v>
      </c>
      <c r="AD65" s="111"/>
      <c r="AE65" s="87"/>
      <c r="AF65" s="87"/>
      <c r="AG65" s="87"/>
      <c r="AH65" s="87"/>
      <c r="AI65" s="88"/>
      <c r="AJ65" s="54"/>
      <c r="AK65" s="111"/>
      <c r="AL65" s="87"/>
      <c r="AM65" s="87"/>
      <c r="AN65" s="87"/>
      <c r="AO65" s="87"/>
      <c r="AP65" s="88"/>
      <c r="AQ65" s="54"/>
      <c r="AR65" s="111"/>
      <c r="AS65" s="87"/>
      <c r="AT65" s="87"/>
      <c r="AU65" s="87"/>
      <c r="AV65" s="87"/>
      <c r="AW65" s="88"/>
      <c r="AX65" s="53"/>
    </row>
    <row r="66" spans="1:50" s="9" customFormat="1" ht="23.25">
      <c r="A66" s="256">
        <v>17</v>
      </c>
      <c r="B66" s="406" t="s">
        <v>223</v>
      </c>
      <c r="C66" s="421">
        <f t="shared" si="27"/>
        <v>24</v>
      </c>
      <c r="D66" s="169">
        <f aca="true" t="shared" si="28" ref="D66:H67">I66+P66+W66+AD66+AK66+AR66</f>
        <v>12</v>
      </c>
      <c r="E66" s="170">
        <f t="shared" si="28"/>
        <v>0</v>
      </c>
      <c r="F66" s="170">
        <f t="shared" si="28"/>
        <v>0</v>
      </c>
      <c r="G66" s="170">
        <f t="shared" si="28"/>
        <v>12</v>
      </c>
      <c r="H66" s="171">
        <f t="shared" si="28"/>
        <v>0</v>
      </c>
      <c r="I66" s="55"/>
      <c r="J66" s="56"/>
      <c r="K66" s="56"/>
      <c r="L66" s="56"/>
      <c r="M66" s="56"/>
      <c r="N66" s="57"/>
      <c r="O66" s="54"/>
      <c r="P66" s="58"/>
      <c r="Q66" s="59"/>
      <c r="R66" s="59"/>
      <c r="S66" s="59"/>
      <c r="T66" s="59"/>
      <c r="U66" s="60"/>
      <c r="V66" s="54"/>
      <c r="W66" s="111"/>
      <c r="X66" s="87"/>
      <c r="Y66" s="87"/>
      <c r="Z66" s="87"/>
      <c r="AA66" s="87"/>
      <c r="AB66" s="88"/>
      <c r="AC66" s="54"/>
      <c r="AD66" s="111"/>
      <c r="AE66" s="87"/>
      <c r="AF66" s="87"/>
      <c r="AG66" s="87"/>
      <c r="AH66" s="87"/>
      <c r="AI66" s="88"/>
      <c r="AJ66" s="54"/>
      <c r="AK66" s="111"/>
      <c r="AL66" s="87"/>
      <c r="AM66" s="87"/>
      <c r="AN66" s="87"/>
      <c r="AO66" s="87"/>
      <c r="AP66" s="88"/>
      <c r="AQ66" s="54"/>
      <c r="AR66" s="111">
        <v>12</v>
      </c>
      <c r="AS66" s="87"/>
      <c r="AT66" s="87"/>
      <c r="AU66" s="87">
        <v>12</v>
      </c>
      <c r="AV66" s="87"/>
      <c r="AW66" s="88" t="s">
        <v>25</v>
      </c>
      <c r="AX66" s="53">
        <v>3</v>
      </c>
    </row>
    <row r="67" spans="1:50" s="9" customFormat="1" ht="22.5" customHeight="1">
      <c r="A67" s="274">
        <v>18</v>
      </c>
      <c r="B67" s="407" t="s">
        <v>235</v>
      </c>
      <c r="C67" s="421">
        <f t="shared" si="27"/>
        <v>28</v>
      </c>
      <c r="D67" s="169">
        <f t="shared" si="28"/>
        <v>12</v>
      </c>
      <c r="E67" s="170">
        <f t="shared" si="28"/>
        <v>0</v>
      </c>
      <c r="F67" s="170">
        <f t="shared" si="28"/>
        <v>0</v>
      </c>
      <c r="G67" s="170">
        <f t="shared" si="28"/>
        <v>16</v>
      </c>
      <c r="H67" s="171">
        <f t="shared" si="28"/>
        <v>0</v>
      </c>
      <c r="I67" s="241"/>
      <c r="J67" s="89"/>
      <c r="K67" s="89"/>
      <c r="L67" s="89"/>
      <c r="M67" s="89"/>
      <c r="N67" s="408"/>
      <c r="O67" s="409"/>
      <c r="P67" s="410"/>
      <c r="Q67" s="411"/>
      <c r="R67" s="411"/>
      <c r="S67" s="411"/>
      <c r="T67" s="411"/>
      <c r="U67" s="412"/>
      <c r="V67" s="409"/>
      <c r="W67" s="101"/>
      <c r="X67" s="76"/>
      <c r="Y67" s="76"/>
      <c r="Z67" s="76"/>
      <c r="AA67" s="76"/>
      <c r="AB67" s="77"/>
      <c r="AC67" s="409"/>
      <c r="AD67" s="111"/>
      <c r="AE67" s="87"/>
      <c r="AF67" s="87"/>
      <c r="AG67" s="87"/>
      <c r="AH67" s="87"/>
      <c r="AI67" s="88"/>
      <c r="AJ67" s="54"/>
      <c r="AK67" s="111">
        <v>12</v>
      </c>
      <c r="AL67" s="87"/>
      <c r="AM67" s="87"/>
      <c r="AN67" s="87">
        <v>16</v>
      </c>
      <c r="AO67" s="87"/>
      <c r="AP67" s="88" t="s">
        <v>25</v>
      </c>
      <c r="AQ67" s="54">
        <v>3</v>
      </c>
      <c r="AR67" s="101"/>
      <c r="AS67" s="76"/>
      <c r="AT67" s="76"/>
      <c r="AU67" s="76"/>
      <c r="AV67" s="76"/>
      <c r="AW67" s="77"/>
      <c r="AX67" s="226"/>
    </row>
    <row r="68" spans="1:94" s="404" customFormat="1" ht="23.25">
      <c r="A68" s="256">
        <v>19</v>
      </c>
      <c r="B68" s="435" t="s">
        <v>186</v>
      </c>
      <c r="C68" s="421">
        <f>SUM(D68:H68)</f>
        <v>16</v>
      </c>
      <c r="D68" s="169">
        <f aca="true" t="shared" si="29" ref="D68:H69">I68+P68+W68+AD68+AK68+AR68</f>
        <v>0</v>
      </c>
      <c r="E68" s="170">
        <f t="shared" si="29"/>
        <v>0</v>
      </c>
      <c r="F68" s="170">
        <f t="shared" si="29"/>
        <v>0</v>
      </c>
      <c r="G68" s="170">
        <f t="shared" si="29"/>
        <v>16</v>
      </c>
      <c r="H68" s="171">
        <f t="shared" si="29"/>
        <v>0</v>
      </c>
      <c r="I68" s="241"/>
      <c r="J68" s="89"/>
      <c r="K68" s="89"/>
      <c r="L68" s="89"/>
      <c r="M68" s="89"/>
      <c r="N68" s="408"/>
      <c r="O68" s="409"/>
      <c r="P68" s="410"/>
      <c r="Q68" s="411"/>
      <c r="R68" s="411"/>
      <c r="S68" s="411"/>
      <c r="T68" s="411"/>
      <c r="U68" s="412"/>
      <c r="V68" s="409"/>
      <c r="W68" s="410"/>
      <c r="X68" s="411"/>
      <c r="Y68" s="411"/>
      <c r="Z68" s="411"/>
      <c r="AA68" s="411"/>
      <c r="AB68" s="412"/>
      <c r="AC68" s="409"/>
      <c r="AD68" s="101"/>
      <c r="AE68" s="76"/>
      <c r="AF68" s="76"/>
      <c r="AG68" s="76"/>
      <c r="AH68" s="76"/>
      <c r="AI68" s="77"/>
      <c r="AJ68" s="409"/>
      <c r="AK68" s="410"/>
      <c r="AL68" s="411"/>
      <c r="AM68" s="411"/>
      <c r="AN68" s="411"/>
      <c r="AO68" s="411"/>
      <c r="AP68" s="412"/>
      <c r="AQ68" s="54"/>
      <c r="AR68" s="410"/>
      <c r="AS68" s="411"/>
      <c r="AT68" s="411"/>
      <c r="AU68" s="411">
        <v>16</v>
      </c>
      <c r="AV68" s="411"/>
      <c r="AW68" s="412" t="s">
        <v>25</v>
      </c>
      <c r="AX68" s="53">
        <v>3</v>
      </c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</row>
    <row r="69" spans="1:50" s="9" customFormat="1" ht="24" thickBot="1">
      <c r="A69" s="274">
        <v>20</v>
      </c>
      <c r="B69" s="406" t="s">
        <v>78</v>
      </c>
      <c r="C69" s="430">
        <f>SUM(D69:H69)</f>
        <v>12</v>
      </c>
      <c r="D69" s="264">
        <f t="shared" si="29"/>
        <v>0</v>
      </c>
      <c r="E69" s="113">
        <f t="shared" si="29"/>
        <v>0</v>
      </c>
      <c r="F69" s="113">
        <f t="shared" si="29"/>
        <v>0</v>
      </c>
      <c r="G69" s="113">
        <f t="shared" si="29"/>
        <v>12</v>
      </c>
      <c r="H69" s="265">
        <f t="shared" si="29"/>
        <v>0</v>
      </c>
      <c r="I69" s="434"/>
      <c r="J69" s="56"/>
      <c r="K69" s="56"/>
      <c r="L69" s="56"/>
      <c r="M69" s="56"/>
      <c r="N69" s="82"/>
      <c r="O69" s="102"/>
      <c r="P69" s="55"/>
      <c r="Q69" s="56"/>
      <c r="R69" s="56"/>
      <c r="S69" s="56"/>
      <c r="T69" s="56"/>
      <c r="U69" s="82"/>
      <c r="V69" s="102"/>
      <c r="W69" s="55"/>
      <c r="X69" s="56"/>
      <c r="Y69" s="56"/>
      <c r="Z69" s="56">
        <v>12</v>
      </c>
      <c r="AA69" s="56"/>
      <c r="AB69" s="82" t="s">
        <v>25</v>
      </c>
      <c r="AC69" s="102">
        <v>1</v>
      </c>
      <c r="AD69" s="81"/>
      <c r="AE69" s="56"/>
      <c r="AF69" s="56"/>
      <c r="AG69" s="56"/>
      <c r="AH69" s="56"/>
      <c r="AI69" s="82"/>
      <c r="AJ69" s="102"/>
      <c r="AK69" s="81"/>
      <c r="AL69" s="56"/>
      <c r="AM69" s="56"/>
      <c r="AN69" s="56"/>
      <c r="AO69" s="56"/>
      <c r="AP69" s="82"/>
      <c r="AQ69" s="436"/>
      <c r="AR69" s="81"/>
      <c r="AS69" s="56"/>
      <c r="AT69" s="56"/>
      <c r="AU69" s="56"/>
      <c r="AV69" s="56"/>
      <c r="AW69" s="57"/>
      <c r="AX69" s="437"/>
    </row>
    <row r="70" spans="1:50" s="9" customFormat="1" ht="24" thickBot="1">
      <c r="A70" s="224"/>
      <c r="B70" s="224"/>
      <c r="C70" s="192"/>
      <c r="D70" s="192"/>
      <c r="E70" s="192"/>
      <c r="F70" s="192"/>
      <c r="G70" s="192"/>
      <c r="H70" s="192"/>
      <c r="I70" s="100"/>
      <c r="J70" s="100"/>
      <c r="K70" s="100"/>
      <c r="L70" s="100"/>
      <c r="M70" s="100"/>
      <c r="N70" s="100"/>
      <c r="O70" s="192"/>
      <c r="P70" s="77"/>
      <c r="Q70" s="77"/>
      <c r="R70" s="77"/>
      <c r="S70" s="77"/>
      <c r="T70" s="77"/>
      <c r="U70" s="77"/>
      <c r="V70" s="192"/>
      <c r="W70" s="77"/>
      <c r="X70" s="77"/>
      <c r="Y70" s="77"/>
      <c r="Z70" s="77"/>
      <c r="AA70" s="77"/>
      <c r="AB70" s="77"/>
      <c r="AC70" s="192"/>
      <c r="AD70" s="77"/>
      <c r="AE70" s="77"/>
      <c r="AF70" s="77"/>
      <c r="AG70" s="77"/>
      <c r="AH70" s="77"/>
      <c r="AI70" s="192"/>
      <c r="AJ70" s="192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192"/>
    </row>
    <row r="71" spans="1:50" s="9" customFormat="1" ht="23.25" thickBot="1">
      <c r="A71" s="213" t="s">
        <v>175</v>
      </c>
      <c r="B71" s="398" t="s">
        <v>204</v>
      </c>
      <c r="C71" s="161">
        <f>SUM(C72:C72)</f>
        <v>48</v>
      </c>
      <c r="D71" s="162">
        <f>I71+P71+W71+AD71+AK71+AR71</f>
        <v>48</v>
      </c>
      <c r="E71" s="163">
        <f>J71+Q71+X71+AE71+AL71+AS71</f>
        <v>0</v>
      </c>
      <c r="F71" s="163">
        <f aca="true" t="shared" si="30" ref="F71:H72">K71+R71+Y71+AF71+AM71+AT71</f>
        <v>0</v>
      </c>
      <c r="G71" s="163">
        <f t="shared" si="30"/>
        <v>0</v>
      </c>
      <c r="H71" s="164">
        <f t="shared" si="30"/>
        <v>0</v>
      </c>
      <c r="I71" s="162">
        <f>SUM(I72:I72)</f>
        <v>0</v>
      </c>
      <c r="J71" s="162">
        <f>SUM(J72:J72)</f>
        <v>0</v>
      </c>
      <c r="K71" s="162">
        <f>SUM(K72:K72)</f>
        <v>0</v>
      </c>
      <c r="L71" s="162">
        <f>SUM(L72:L72)</f>
        <v>0</v>
      </c>
      <c r="M71" s="162">
        <f>SUM(M72:M72)</f>
        <v>0</v>
      </c>
      <c r="N71" s="162">
        <f>COUNTIF(N72:N72,"E")</f>
        <v>0</v>
      </c>
      <c r="O71" s="162">
        <f aca="true" t="shared" si="31" ref="O71:T71">SUM(O72:O72)</f>
        <v>0</v>
      </c>
      <c r="P71" s="162">
        <f t="shared" si="31"/>
        <v>0</v>
      </c>
      <c r="Q71" s="162">
        <f t="shared" si="31"/>
        <v>0</v>
      </c>
      <c r="R71" s="162">
        <f t="shared" si="31"/>
        <v>0</v>
      </c>
      <c r="S71" s="162">
        <f t="shared" si="31"/>
        <v>0</v>
      </c>
      <c r="T71" s="162">
        <f t="shared" si="31"/>
        <v>0</v>
      </c>
      <c r="U71" s="162">
        <f>COUNTIF(U72:U72,"E")</f>
        <v>0</v>
      </c>
      <c r="V71" s="162">
        <f aca="true" t="shared" si="32" ref="V71:AA71">SUM(V72:V72)</f>
        <v>0</v>
      </c>
      <c r="W71" s="162">
        <f t="shared" si="32"/>
        <v>16</v>
      </c>
      <c r="X71" s="162">
        <f t="shared" si="32"/>
        <v>0</v>
      </c>
      <c r="Y71" s="162">
        <f t="shared" si="32"/>
        <v>0</v>
      </c>
      <c r="Z71" s="162">
        <f t="shared" si="32"/>
        <v>0</v>
      </c>
      <c r="AA71" s="162">
        <f t="shared" si="32"/>
        <v>0</v>
      </c>
      <c r="AB71" s="162">
        <f>COUNTIF(AB72:AB72,"E")</f>
        <v>0</v>
      </c>
      <c r="AC71" s="162">
        <f aca="true" t="shared" si="33" ref="AC71:AH71">SUM(AC72:AC72)</f>
        <v>2</v>
      </c>
      <c r="AD71" s="162">
        <f t="shared" si="33"/>
        <v>16</v>
      </c>
      <c r="AE71" s="162">
        <f t="shared" si="33"/>
        <v>0</v>
      </c>
      <c r="AF71" s="162">
        <f t="shared" si="33"/>
        <v>0</v>
      </c>
      <c r="AG71" s="162">
        <f t="shared" si="33"/>
        <v>0</v>
      </c>
      <c r="AH71" s="162">
        <f t="shared" si="33"/>
        <v>0</v>
      </c>
      <c r="AI71" s="162">
        <f>COUNTIF(AI72:AI72,"E")</f>
        <v>0</v>
      </c>
      <c r="AJ71" s="162">
        <f aca="true" t="shared" si="34" ref="AJ71:AO71">SUM(AJ72:AJ72)</f>
        <v>2</v>
      </c>
      <c r="AK71" s="162">
        <f t="shared" si="34"/>
        <v>16</v>
      </c>
      <c r="AL71" s="162">
        <f t="shared" si="34"/>
        <v>0</v>
      </c>
      <c r="AM71" s="162">
        <f t="shared" si="34"/>
        <v>0</v>
      </c>
      <c r="AN71" s="162">
        <f t="shared" si="34"/>
        <v>0</v>
      </c>
      <c r="AO71" s="162">
        <f t="shared" si="34"/>
        <v>0</v>
      </c>
      <c r="AP71" s="162">
        <f>COUNTIF(AP72:AP72,"E")</f>
        <v>0</v>
      </c>
      <c r="AQ71" s="162">
        <f aca="true" t="shared" si="35" ref="AQ71:AV71">SUM(AQ72:AQ72)</f>
        <v>2</v>
      </c>
      <c r="AR71" s="162">
        <f t="shared" si="35"/>
        <v>0</v>
      </c>
      <c r="AS71" s="162">
        <f t="shared" si="35"/>
        <v>0</v>
      </c>
      <c r="AT71" s="162">
        <f t="shared" si="35"/>
        <v>0</v>
      </c>
      <c r="AU71" s="162">
        <f t="shared" si="35"/>
        <v>0</v>
      </c>
      <c r="AV71" s="162">
        <f t="shared" si="35"/>
        <v>0</v>
      </c>
      <c r="AW71" s="162">
        <f>COUNTIF(AW72:AW72,"E")</f>
        <v>0</v>
      </c>
      <c r="AX71" s="162">
        <f>SUM(AX72:AX72)</f>
        <v>0</v>
      </c>
    </row>
    <row r="72" spans="1:50" s="9" customFormat="1" ht="24" thickBot="1">
      <c r="A72" s="414">
        <v>1</v>
      </c>
      <c r="B72" s="431" t="s">
        <v>212</v>
      </c>
      <c r="C72" s="430">
        <f>SUM(D72:H72)</f>
        <v>48</v>
      </c>
      <c r="D72" s="264">
        <f>I72+P72+W72+AD72+AK72+AR72</f>
        <v>48</v>
      </c>
      <c r="E72" s="113">
        <f>J72+Q72+X72+AE72+AL72+AS72</f>
        <v>0</v>
      </c>
      <c r="F72" s="113">
        <f t="shared" si="30"/>
        <v>0</v>
      </c>
      <c r="G72" s="113">
        <f t="shared" si="30"/>
        <v>0</v>
      </c>
      <c r="H72" s="265">
        <f t="shared" si="30"/>
        <v>0</v>
      </c>
      <c r="I72" s="73"/>
      <c r="J72" s="73"/>
      <c r="K72" s="73"/>
      <c r="L72" s="74"/>
      <c r="M72" s="74"/>
      <c r="N72" s="107"/>
      <c r="O72" s="72"/>
      <c r="P72" s="73"/>
      <c r="Q72" s="73"/>
      <c r="R72" s="73"/>
      <c r="S72" s="74"/>
      <c r="T72" s="74"/>
      <c r="U72" s="107"/>
      <c r="V72" s="72"/>
      <c r="W72" s="73">
        <v>16</v>
      </c>
      <c r="X72" s="73"/>
      <c r="Y72" s="73"/>
      <c r="Z72" s="74"/>
      <c r="AA72" s="74"/>
      <c r="AB72" s="107" t="s">
        <v>25</v>
      </c>
      <c r="AC72" s="72">
        <v>2</v>
      </c>
      <c r="AD72" s="73">
        <v>16</v>
      </c>
      <c r="AE72" s="73"/>
      <c r="AF72" s="73"/>
      <c r="AG72" s="74"/>
      <c r="AH72" s="74"/>
      <c r="AI72" s="107" t="s">
        <v>25</v>
      </c>
      <c r="AJ72" s="72">
        <v>2</v>
      </c>
      <c r="AK72" s="73">
        <v>16</v>
      </c>
      <c r="AL72" s="73"/>
      <c r="AM72" s="73"/>
      <c r="AN72" s="74"/>
      <c r="AO72" s="74"/>
      <c r="AP72" s="107" t="s">
        <v>25</v>
      </c>
      <c r="AQ72" s="72">
        <v>2</v>
      </c>
      <c r="AR72" s="73"/>
      <c r="AS72" s="73"/>
      <c r="AT72" s="73"/>
      <c r="AU72" s="74"/>
      <c r="AV72" s="74"/>
      <c r="AW72" s="107"/>
      <c r="AX72" s="72"/>
    </row>
    <row r="73" s="9" customFormat="1" ht="18.75"/>
    <row r="74" spans="1:50" s="9" customFormat="1" ht="24" thickBot="1">
      <c r="A74" s="192"/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77"/>
      <c r="Q74" s="77"/>
      <c r="R74" s="77"/>
      <c r="S74" s="77"/>
      <c r="T74" s="77"/>
      <c r="U74" s="77"/>
      <c r="V74" s="192"/>
      <c r="W74" s="77"/>
      <c r="X74" s="77"/>
      <c r="Y74" s="77"/>
      <c r="Z74" s="77"/>
      <c r="AA74" s="77"/>
      <c r="AB74" s="77"/>
      <c r="AC74" s="192"/>
      <c r="AD74" s="77"/>
      <c r="AE74" s="77"/>
      <c r="AF74" s="77"/>
      <c r="AG74" s="77"/>
      <c r="AH74" s="77"/>
      <c r="AI74" s="77"/>
      <c r="AJ74" s="192"/>
      <c r="AK74" s="77"/>
      <c r="AL74" s="77"/>
      <c r="AM74" s="77"/>
      <c r="AN74" s="100"/>
      <c r="AO74" s="77"/>
      <c r="AP74" s="77"/>
      <c r="AQ74" s="192"/>
      <c r="AR74" s="77"/>
      <c r="AS74" s="77"/>
      <c r="AT74" s="77"/>
      <c r="AU74" s="77"/>
      <c r="AV74" s="77"/>
      <c r="AW74" s="77"/>
      <c r="AX74" s="192"/>
    </row>
    <row r="75" spans="1:50" s="9" customFormat="1" ht="24" thickBot="1">
      <c r="A75" s="159" t="s">
        <v>68</v>
      </c>
      <c r="B75" s="235" t="s">
        <v>34</v>
      </c>
      <c r="C75" s="161">
        <f>SUM(D75:H75)</f>
        <v>480</v>
      </c>
      <c r="D75" s="282">
        <f aca="true" t="shared" si="36" ref="D75:H79">I75+P75+W75+AD75+AK75+AR75</f>
        <v>0</v>
      </c>
      <c r="E75" s="283">
        <f t="shared" si="36"/>
        <v>0</v>
      </c>
      <c r="F75" s="283">
        <f t="shared" si="36"/>
        <v>0</v>
      </c>
      <c r="G75" s="283">
        <f t="shared" si="36"/>
        <v>0</v>
      </c>
      <c r="H75" s="164">
        <f t="shared" si="36"/>
        <v>480</v>
      </c>
      <c r="I75" s="284">
        <f>SUM(I76:I79)</f>
        <v>0</v>
      </c>
      <c r="J75" s="284">
        <f>SUM(J76:J79)</f>
        <v>0</v>
      </c>
      <c r="K75" s="284">
        <f>SUM(K76:K79)</f>
        <v>0</v>
      </c>
      <c r="L75" s="284">
        <f>SUM(L76:L79)</f>
        <v>0</v>
      </c>
      <c r="M75" s="284">
        <f>SUM(M76:M79)</f>
        <v>0</v>
      </c>
      <c r="N75" s="165">
        <f>COUNTIF(N76:N79,"E")</f>
        <v>0</v>
      </c>
      <c r="O75" s="285">
        <f aca="true" t="shared" si="37" ref="O75:T75">SUM(O76:O79)</f>
        <v>0</v>
      </c>
      <c r="P75" s="284">
        <f t="shared" si="37"/>
        <v>0</v>
      </c>
      <c r="Q75" s="284">
        <f t="shared" si="37"/>
        <v>0</v>
      </c>
      <c r="R75" s="284">
        <f t="shared" si="37"/>
        <v>0</v>
      </c>
      <c r="S75" s="284">
        <f t="shared" si="37"/>
        <v>0</v>
      </c>
      <c r="T75" s="284">
        <f t="shared" si="37"/>
        <v>80</v>
      </c>
      <c r="U75" s="165">
        <f>COUNTIF(U76:U79,"E")</f>
        <v>0</v>
      </c>
      <c r="V75" s="285">
        <f aca="true" t="shared" si="38" ref="V75:AA75">SUM(V76:V79)</f>
        <v>3</v>
      </c>
      <c r="W75" s="284">
        <f t="shared" si="38"/>
        <v>0</v>
      </c>
      <c r="X75" s="284">
        <f t="shared" si="38"/>
        <v>0</v>
      </c>
      <c r="Y75" s="284">
        <f t="shared" si="38"/>
        <v>0</v>
      </c>
      <c r="Z75" s="284">
        <f t="shared" si="38"/>
        <v>0</v>
      </c>
      <c r="AA75" s="284">
        <f t="shared" si="38"/>
        <v>80</v>
      </c>
      <c r="AB75" s="165">
        <f>COUNTIF(AB76:AB79,"E")</f>
        <v>0</v>
      </c>
      <c r="AC75" s="285">
        <f>SUM(AC76:AC79)</f>
        <v>3</v>
      </c>
      <c r="AD75" s="284">
        <f>SUM(AD79:AD80)</f>
        <v>0</v>
      </c>
      <c r="AE75" s="284">
        <f>SUM(AE79:AE80)</f>
        <v>0</v>
      </c>
      <c r="AF75" s="284">
        <f>SUM(AF79:AF80)</f>
        <v>0</v>
      </c>
      <c r="AG75" s="284">
        <f>SUM(AG79:AG80)</f>
        <v>0</v>
      </c>
      <c r="AH75" s="284">
        <f>SUM(AH76:AH80)</f>
        <v>160</v>
      </c>
      <c r="AI75" s="284">
        <f>SUM(AI79:AI80)</f>
        <v>0</v>
      </c>
      <c r="AJ75" s="285">
        <f>SUM(AJ76:AJ79)</f>
        <v>5</v>
      </c>
      <c r="AK75" s="284">
        <f>SUM(AK79:AK80)</f>
        <v>0</v>
      </c>
      <c r="AL75" s="284">
        <f>SUM(AL79:AL80)</f>
        <v>0</v>
      </c>
      <c r="AM75" s="284">
        <f>SUM(AM79:AM80)</f>
        <v>0</v>
      </c>
      <c r="AN75" s="284">
        <f>SUM(AN79:AN80)</f>
        <v>0</v>
      </c>
      <c r="AO75" s="284">
        <f>SUM(AO76:AO80)</f>
        <v>80</v>
      </c>
      <c r="AP75" s="284">
        <f>SUM(AP79:AP80)</f>
        <v>0</v>
      </c>
      <c r="AQ75" s="285">
        <f>SUM(AQ76:AQ79)</f>
        <v>3</v>
      </c>
      <c r="AR75" s="284">
        <f>SUM(AR79:AR80)</f>
        <v>0</v>
      </c>
      <c r="AS75" s="284">
        <f>SUM(AS79:AS80)</f>
        <v>0</v>
      </c>
      <c r="AT75" s="284">
        <f>SUM(AT79:AT80)</f>
        <v>0</v>
      </c>
      <c r="AU75" s="284">
        <f>SUM(AU76:AU80)</f>
        <v>0</v>
      </c>
      <c r="AV75" s="284">
        <f>SUM(AV76:AV80)</f>
        <v>80</v>
      </c>
      <c r="AW75" s="284">
        <f>SUM(AW79:AW80)</f>
        <v>0</v>
      </c>
      <c r="AX75" s="286">
        <f>SUM(AX76:AX79)</f>
        <v>3</v>
      </c>
    </row>
    <row r="76" spans="1:50" s="9" customFormat="1" ht="23.25">
      <c r="A76" s="254">
        <v>1</v>
      </c>
      <c r="B76" s="167" t="s">
        <v>114</v>
      </c>
      <c r="C76" s="421">
        <f>SUM(D76:H76)</f>
        <v>80</v>
      </c>
      <c r="D76" s="169">
        <f t="shared" si="36"/>
        <v>0</v>
      </c>
      <c r="E76" s="170">
        <f t="shared" si="36"/>
        <v>0</v>
      </c>
      <c r="F76" s="170">
        <f t="shared" si="36"/>
        <v>0</v>
      </c>
      <c r="G76" s="170">
        <f t="shared" si="36"/>
        <v>0</v>
      </c>
      <c r="H76" s="171">
        <f t="shared" si="36"/>
        <v>80</v>
      </c>
      <c r="I76" s="73"/>
      <c r="J76" s="74"/>
      <c r="K76" s="74"/>
      <c r="L76" s="74"/>
      <c r="M76" s="74"/>
      <c r="N76" s="172"/>
      <c r="O76" s="72"/>
      <c r="P76" s="111"/>
      <c r="Q76" s="87"/>
      <c r="R76" s="87"/>
      <c r="S76" s="268"/>
      <c r="T76" s="87">
        <v>80</v>
      </c>
      <c r="U76" s="173" t="s">
        <v>25</v>
      </c>
      <c r="V76" s="72">
        <v>3</v>
      </c>
      <c r="W76" s="111"/>
      <c r="X76" s="87"/>
      <c r="Y76" s="87"/>
      <c r="Z76" s="87"/>
      <c r="AA76" s="87"/>
      <c r="AB76" s="173"/>
      <c r="AC76" s="72"/>
      <c r="AD76" s="111"/>
      <c r="AE76" s="87"/>
      <c r="AF76" s="87"/>
      <c r="AG76" s="87"/>
      <c r="AH76" s="87"/>
      <c r="AI76" s="173"/>
      <c r="AJ76" s="72"/>
      <c r="AK76" s="111"/>
      <c r="AL76" s="87"/>
      <c r="AM76" s="87"/>
      <c r="AN76" s="87"/>
      <c r="AO76" s="87"/>
      <c r="AP76" s="173"/>
      <c r="AQ76" s="72"/>
      <c r="AR76" s="111"/>
      <c r="AS76" s="87"/>
      <c r="AT76" s="87"/>
      <c r="AU76" s="87"/>
      <c r="AV76" s="87"/>
      <c r="AW76" s="173"/>
      <c r="AX76" s="71"/>
    </row>
    <row r="77" spans="1:50" s="9" customFormat="1" ht="23.25">
      <c r="A77" s="255">
        <v>2</v>
      </c>
      <c r="B77" s="175" t="s">
        <v>115</v>
      </c>
      <c r="C77" s="421">
        <f>SUM(D77:H77)</f>
        <v>80</v>
      </c>
      <c r="D77" s="169">
        <f t="shared" si="36"/>
        <v>0</v>
      </c>
      <c r="E77" s="170">
        <f t="shared" si="36"/>
        <v>0</v>
      </c>
      <c r="F77" s="170">
        <f t="shared" si="36"/>
        <v>0</v>
      </c>
      <c r="G77" s="170">
        <f t="shared" si="36"/>
        <v>0</v>
      </c>
      <c r="H77" s="171">
        <f t="shared" si="36"/>
        <v>80</v>
      </c>
      <c r="I77" s="55"/>
      <c r="J77" s="56"/>
      <c r="K77" s="56"/>
      <c r="L77" s="56"/>
      <c r="M77" s="56"/>
      <c r="N77" s="57"/>
      <c r="O77" s="54"/>
      <c r="P77" s="58"/>
      <c r="Q77" s="59"/>
      <c r="R77" s="59"/>
      <c r="S77" s="59"/>
      <c r="T77" s="59"/>
      <c r="U77" s="60"/>
      <c r="V77" s="54"/>
      <c r="W77" s="58"/>
      <c r="X77" s="59"/>
      <c r="Y77" s="59"/>
      <c r="Z77" s="267"/>
      <c r="AA77" s="59">
        <v>80</v>
      </c>
      <c r="AB77" s="60" t="s">
        <v>25</v>
      </c>
      <c r="AC77" s="54">
        <v>3</v>
      </c>
      <c r="AD77" s="58"/>
      <c r="AE77" s="59"/>
      <c r="AF77" s="59"/>
      <c r="AG77" s="59"/>
      <c r="AH77" s="59"/>
      <c r="AI77" s="60"/>
      <c r="AJ77" s="54"/>
      <c r="AK77" s="58"/>
      <c r="AL77" s="59"/>
      <c r="AM77" s="59"/>
      <c r="AN77" s="59"/>
      <c r="AO77" s="59"/>
      <c r="AP77" s="60"/>
      <c r="AQ77" s="54"/>
      <c r="AR77" s="58"/>
      <c r="AS77" s="59"/>
      <c r="AT77" s="59"/>
      <c r="AU77" s="59"/>
      <c r="AV77" s="59"/>
      <c r="AW77" s="60"/>
      <c r="AX77" s="53"/>
    </row>
    <row r="78" spans="1:50" s="9" customFormat="1" ht="23.25">
      <c r="A78" s="255">
        <v>3</v>
      </c>
      <c r="B78" s="175" t="s">
        <v>116</v>
      </c>
      <c r="C78" s="421">
        <f>SUM(D78:H78)</f>
        <v>240</v>
      </c>
      <c r="D78" s="169">
        <f t="shared" si="36"/>
        <v>0</v>
      </c>
      <c r="E78" s="170">
        <f t="shared" si="36"/>
        <v>0</v>
      </c>
      <c r="F78" s="170">
        <f t="shared" si="36"/>
        <v>0</v>
      </c>
      <c r="G78" s="170">
        <f t="shared" si="36"/>
        <v>0</v>
      </c>
      <c r="H78" s="171">
        <f t="shared" si="36"/>
        <v>240</v>
      </c>
      <c r="I78" s="55"/>
      <c r="J78" s="56"/>
      <c r="K78" s="56"/>
      <c r="L78" s="56"/>
      <c r="M78" s="56"/>
      <c r="N78" s="57"/>
      <c r="O78" s="54"/>
      <c r="P78" s="58"/>
      <c r="Q78" s="59"/>
      <c r="R78" s="59"/>
      <c r="S78" s="59"/>
      <c r="T78" s="59"/>
      <c r="U78" s="60"/>
      <c r="V78" s="54"/>
      <c r="W78" s="58"/>
      <c r="X78" s="59"/>
      <c r="Y78" s="59"/>
      <c r="Z78" s="59"/>
      <c r="AA78" s="59"/>
      <c r="AB78" s="60"/>
      <c r="AC78" s="54"/>
      <c r="AD78" s="58"/>
      <c r="AE78" s="59"/>
      <c r="AF78" s="59"/>
      <c r="AG78" s="267"/>
      <c r="AH78" s="59">
        <v>160</v>
      </c>
      <c r="AI78" s="60" t="s">
        <v>25</v>
      </c>
      <c r="AJ78" s="54">
        <v>5</v>
      </c>
      <c r="AK78" s="58"/>
      <c r="AL78" s="59"/>
      <c r="AM78" s="59"/>
      <c r="AN78" s="59"/>
      <c r="AO78" s="59"/>
      <c r="AP78" s="60"/>
      <c r="AQ78" s="54"/>
      <c r="AR78" s="58"/>
      <c r="AS78" s="59"/>
      <c r="AT78" s="59"/>
      <c r="AU78" s="267"/>
      <c r="AV78" s="59">
        <v>80</v>
      </c>
      <c r="AW78" s="60" t="s">
        <v>25</v>
      </c>
      <c r="AX78" s="53">
        <v>3</v>
      </c>
    </row>
    <row r="79" spans="1:50" s="9" customFormat="1" ht="24" thickBot="1">
      <c r="A79" s="257">
        <v>4</v>
      </c>
      <c r="B79" s="180" t="s">
        <v>117</v>
      </c>
      <c r="C79" s="430">
        <f>SUM(D79:H79)</f>
        <v>80</v>
      </c>
      <c r="D79" s="264">
        <f t="shared" si="36"/>
        <v>0</v>
      </c>
      <c r="E79" s="113">
        <f t="shared" si="36"/>
        <v>0</v>
      </c>
      <c r="F79" s="113"/>
      <c r="G79" s="113">
        <f t="shared" si="36"/>
        <v>0</v>
      </c>
      <c r="H79" s="265">
        <f t="shared" si="36"/>
        <v>80</v>
      </c>
      <c r="I79" s="184"/>
      <c r="J79" s="185"/>
      <c r="K79" s="185"/>
      <c r="L79" s="185"/>
      <c r="M79" s="185"/>
      <c r="N79" s="186"/>
      <c r="O79" s="187"/>
      <c r="P79" s="188"/>
      <c r="Q79" s="189"/>
      <c r="R79" s="189"/>
      <c r="S79" s="189"/>
      <c r="T79" s="189"/>
      <c r="U79" s="190"/>
      <c r="V79" s="187"/>
      <c r="W79" s="188"/>
      <c r="X79" s="189"/>
      <c r="Y79" s="189"/>
      <c r="Z79" s="189"/>
      <c r="AA79" s="189"/>
      <c r="AB79" s="190"/>
      <c r="AC79" s="187"/>
      <c r="AD79" s="188"/>
      <c r="AE79" s="189"/>
      <c r="AF79" s="189"/>
      <c r="AG79" s="189"/>
      <c r="AH79" s="189"/>
      <c r="AI79" s="190"/>
      <c r="AJ79" s="187"/>
      <c r="AK79" s="188"/>
      <c r="AL79" s="189"/>
      <c r="AM79" s="189"/>
      <c r="AN79" s="287"/>
      <c r="AO79" s="189">
        <v>80</v>
      </c>
      <c r="AP79" s="190" t="s">
        <v>25</v>
      </c>
      <c r="AQ79" s="187">
        <v>3</v>
      </c>
      <c r="AR79" s="188"/>
      <c r="AS79" s="188"/>
      <c r="AT79" s="188"/>
      <c r="AU79" s="188"/>
      <c r="AV79" s="188"/>
      <c r="AW79" s="188"/>
      <c r="AX79" s="191"/>
    </row>
    <row r="80" spans="1:50" s="9" customFormat="1" ht="20.2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</row>
    <row r="81" spans="1:60" s="9" customFormat="1" ht="23.25">
      <c r="A81" s="159" t="s">
        <v>101</v>
      </c>
      <c r="B81" s="397" t="s">
        <v>137</v>
      </c>
      <c r="C81" s="159">
        <f>D81+E81+F81+G81+H81</f>
        <v>0</v>
      </c>
      <c r="D81" s="159">
        <f>I81+P81+W81+AD81+AK81+AR81</f>
        <v>0</v>
      </c>
      <c r="E81" s="159">
        <f>J81+Q81+X81+AE81+AL81+AS81</f>
        <v>0</v>
      </c>
      <c r="F81" s="159">
        <f>K81+R81+Y81+AF81+AM81+AT81</f>
        <v>0</v>
      </c>
      <c r="G81" s="159">
        <f>L81+S81+Z81+AG81+AN81+AU81</f>
        <v>0</v>
      </c>
      <c r="H81" s="236">
        <f>M81+T81+AA81+AH81+AO81+AV81</f>
        <v>0</v>
      </c>
      <c r="I81" s="288">
        <v>0</v>
      </c>
      <c r="J81" s="289">
        <v>0</v>
      </c>
      <c r="K81" s="289">
        <v>0</v>
      </c>
      <c r="L81" s="289">
        <v>0</v>
      </c>
      <c r="M81" s="289">
        <v>0</v>
      </c>
      <c r="N81" s="290">
        <v>0</v>
      </c>
      <c r="O81" s="252">
        <v>0</v>
      </c>
      <c r="P81" s="291">
        <v>0</v>
      </c>
      <c r="Q81" s="289">
        <v>0</v>
      </c>
      <c r="R81" s="289">
        <v>0</v>
      </c>
      <c r="S81" s="289">
        <v>0</v>
      </c>
      <c r="T81" s="289">
        <v>0</v>
      </c>
      <c r="U81" s="290">
        <v>0</v>
      </c>
      <c r="V81" s="252">
        <v>0</v>
      </c>
      <c r="W81" s="291">
        <v>0</v>
      </c>
      <c r="X81" s="289">
        <v>0</v>
      </c>
      <c r="Y81" s="289">
        <v>0</v>
      </c>
      <c r="Z81" s="289">
        <v>0</v>
      </c>
      <c r="AA81" s="289">
        <v>0</v>
      </c>
      <c r="AB81" s="290">
        <v>0</v>
      </c>
      <c r="AC81" s="252">
        <v>0</v>
      </c>
      <c r="AD81" s="291">
        <v>0</v>
      </c>
      <c r="AE81" s="289">
        <v>0</v>
      </c>
      <c r="AF81" s="289">
        <v>0</v>
      </c>
      <c r="AG81" s="289">
        <v>0</v>
      </c>
      <c r="AH81" s="289">
        <v>0</v>
      </c>
      <c r="AI81" s="290">
        <v>0</v>
      </c>
      <c r="AJ81" s="292">
        <v>0</v>
      </c>
      <c r="AK81" s="291">
        <v>0</v>
      </c>
      <c r="AL81" s="289">
        <v>0</v>
      </c>
      <c r="AM81" s="289">
        <v>0</v>
      </c>
      <c r="AN81" s="289">
        <v>0</v>
      </c>
      <c r="AO81" s="289">
        <v>0</v>
      </c>
      <c r="AP81" s="290">
        <v>0</v>
      </c>
      <c r="AQ81" s="252">
        <v>2</v>
      </c>
      <c r="AR81" s="291">
        <v>0</v>
      </c>
      <c r="AS81" s="289">
        <v>0</v>
      </c>
      <c r="AT81" s="289">
        <v>0</v>
      </c>
      <c r="AU81" s="289">
        <v>0</v>
      </c>
      <c r="AV81" s="289">
        <v>0</v>
      </c>
      <c r="AW81" s="293">
        <v>0</v>
      </c>
      <c r="AX81" s="159">
        <v>8</v>
      </c>
      <c r="BE81" s="117"/>
      <c r="BF81" s="117"/>
      <c r="BG81" s="117"/>
      <c r="BH81" s="117"/>
    </row>
    <row r="82" spans="1:60" s="120" customFormat="1" ht="21" thickBot="1">
      <c r="A82" s="116"/>
      <c r="B82" s="114"/>
      <c r="C82" s="115"/>
      <c r="D82" s="115"/>
      <c r="E82" s="115"/>
      <c r="F82" s="115"/>
      <c r="G82" s="115"/>
      <c r="H82" s="115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9"/>
      <c r="AY82" s="9"/>
      <c r="AZ82" s="9"/>
      <c r="BA82" s="9"/>
      <c r="BB82" s="9"/>
      <c r="BC82" s="9"/>
      <c r="BD82" s="9"/>
      <c r="BE82" s="119"/>
      <c r="BF82" s="119"/>
      <c r="BG82" s="119"/>
      <c r="BH82" s="119"/>
    </row>
    <row r="83" spans="1:73" s="106" customFormat="1" ht="21" thickBot="1">
      <c r="A83" s="116"/>
      <c r="B83" s="118" t="s">
        <v>36</v>
      </c>
      <c r="C83" s="115"/>
      <c r="D83" s="262"/>
      <c r="E83" s="262"/>
      <c r="F83" s="262"/>
      <c r="G83" s="262"/>
      <c r="H83" s="262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472"/>
      <c r="X83" s="473"/>
      <c r="Y83" s="473"/>
      <c r="Z83" s="473"/>
      <c r="AA83" s="473"/>
      <c r="AB83" s="473"/>
      <c r="AC83" s="473"/>
      <c r="AD83" s="472"/>
      <c r="AE83" s="473"/>
      <c r="AF83" s="473"/>
      <c r="AG83" s="473"/>
      <c r="AH83" s="473"/>
      <c r="AI83" s="473"/>
      <c r="AJ83" s="473"/>
      <c r="AK83" s="472"/>
      <c r="AL83" s="473"/>
      <c r="AM83" s="473"/>
      <c r="AN83" s="473"/>
      <c r="AO83" s="473"/>
      <c r="AP83" s="473"/>
      <c r="AQ83" s="473"/>
      <c r="AR83" s="472"/>
      <c r="AS83" s="473"/>
      <c r="AT83" s="473"/>
      <c r="AU83" s="473"/>
      <c r="AV83" s="473"/>
      <c r="AW83" s="473"/>
      <c r="AX83" s="473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</row>
    <row r="84" spans="1:73" s="106" customFormat="1" ht="21" thickBot="1">
      <c r="A84" s="116"/>
      <c r="B84" s="123" t="s">
        <v>37</v>
      </c>
      <c r="C84" s="294">
        <f>C13+C24+C49+C75+C81+C36+C71</f>
        <v>1634</v>
      </c>
      <c r="D84" s="295">
        <f>SUM(D13,D24,D36,D49,D75,D71)</f>
        <v>476</v>
      </c>
      <c r="E84" s="295">
        <f>SUM(E13,E24,E36,E49,E75,E71)</f>
        <v>498</v>
      </c>
      <c r="F84" s="295">
        <f>SUM(F13,F24,F36,F49,F75,F71)</f>
        <v>44</v>
      </c>
      <c r="G84" s="295">
        <f>SUM(G13,G24,G36,G49,G75,G71)</f>
        <v>136</v>
      </c>
      <c r="H84" s="296">
        <f>SUM(H13,H24,H36,H49,H75,H71)</f>
        <v>480</v>
      </c>
      <c r="I84" s="121">
        <f aca="true" t="shared" si="39" ref="I84:N84">I13+I24+I49+I75+I81+I36+I71</f>
        <v>128</v>
      </c>
      <c r="J84" s="121">
        <f t="shared" si="39"/>
        <v>104</v>
      </c>
      <c r="K84" s="121">
        <f t="shared" si="39"/>
        <v>0</v>
      </c>
      <c r="L84" s="121">
        <f t="shared" si="39"/>
        <v>0</v>
      </c>
      <c r="M84" s="121">
        <f t="shared" si="39"/>
        <v>0</v>
      </c>
      <c r="N84" s="121">
        <f t="shared" si="39"/>
        <v>2</v>
      </c>
      <c r="O84" s="261">
        <f>O13+O24+O49++O75+O81+O36+O71</f>
        <v>30</v>
      </c>
      <c r="P84" s="121">
        <f aca="true" t="shared" si="40" ref="P84:U84">P13+P24+P49+P75+P81+P36+P71</f>
        <v>100</v>
      </c>
      <c r="Q84" s="121">
        <f t="shared" si="40"/>
        <v>136</v>
      </c>
      <c r="R84" s="121">
        <f t="shared" si="40"/>
        <v>0</v>
      </c>
      <c r="S84" s="121">
        <f t="shared" si="40"/>
        <v>0</v>
      </c>
      <c r="T84" s="121">
        <f t="shared" si="40"/>
        <v>80</v>
      </c>
      <c r="U84" s="121">
        <f t="shared" si="40"/>
        <v>3</v>
      </c>
      <c r="V84" s="261">
        <f>V13+V24+V49++V75+V81+V36+V71</f>
        <v>30</v>
      </c>
      <c r="W84" s="121">
        <f aca="true" t="shared" si="41" ref="W84:AB84">W13+W24+W49+W75+W81+W36+W71</f>
        <v>80</v>
      </c>
      <c r="X84" s="121">
        <f t="shared" si="41"/>
        <v>86</v>
      </c>
      <c r="Y84" s="121">
        <f t="shared" si="41"/>
        <v>0</v>
      </c>
      <c r="Z84" s="121">
        <f t="shared" si="41"/>
        <v>44</v>
      </c>
      <c r="AA84" s="121">
        <f t="shared" si="41"/>
        <v>80</v>
      </c>
      <c r="AB84" s="121">
        <f t="shared" si="41"/>
        <v>1</v>
      </c>
      <c r="AC84" s="261">
        <f>AC13+AC24+AC49++AC75+AC81+AC36+AC71</f>
        <v>30</v>
      </c>
      <c r="AD84" s="121">
        <f aca="true" t="shared" si="42" ref="AD84:AI84">AD13+AD24+AD49+AD75+AD81+AD36+AD71</f>
        <v>76</v>
      </c>
      <c r="AE84" s="121">
        <f t="shared" si="42"/>
        <v>88</v>
      </c>
      <c r="AF84" s="121">
        <f t="shared" si="42"/>
        <v>12</v>
      </c>
      <c r="AG84" s="121">
        <f t="shared" si="42"/>
        <v>16</v>
      </c>
      <c r="AH84" s="121">
        <f t="shared" si="42"/>
        <v>160</v>
      </c>
      <c r="AI84" s="121">
        <f t="shared" si="42"/>
        <v>3</v>
      </c>
      <c r="AJ84" s="261">
        <f>AJ13+AJ24+AJ49++AJ75+AJ81+AJ36+AJ71</f>
        <v>30</v>
      </c>
      <c r="AK84" s="121">
        <f aca="true" t="shared" si="43" ref="AK84:AP84">AK13+AK24+AK49+AK75+AK81+AK36+AK71</f>
        <v>56</v>
      </c>
      <c r="AL84" s="121">
        <f t="shared" si="43"/>
        <v>44</v>
      </c>
      <c r="AM84" s="121">
        <f t="shared" si="43"/>
        <v>16</v>
      </c>
      <c r="AN84" s="121">
        <f t="shared" si="43"/>
        <v>48</v>
      </c>
      <c r="AO84" s="121">
        <f t="shared" si="43"/>
        <v>80</v>
      </c>
      <c r="AP84" s="121">
        <f t="shared" si="43"/>
        <v>2</v>
      </c>
      <c r="AQ84" s="261">
        <f>AQ13+AQ24+AQ49++AQ75+AQ81+AQ36+AQ71</f>
        <v>30</v>
      </c>
      <c r="AR84" s="121">
        <f aca="true" t="shared" si="44" ref="AR84:AW84">AR13+AR24+AR49+AR75+AR81+AR36+AR71</f>
        <v>36</v>
      </c>
      <c r="AS84" s="121">
        <f t="shared" si="44"/>
        <v>40</v>
      </c>
      <c r="AT84" s="121">
        <f t="shared" si="44"/>
        <v>16</v>
      </c>
      <c r="AU84" s="121">
        <f t="shared" si="44"/>
        <v>28</v>
      </c>
      <c r="AV84" s="121">
        <f t="shared" si="44"/>
        <v>80</v>
      </c>
      <c r="AW84" s="121">
        <f t="shared" si="44"/>
        <v>1</v>
      </c>
      <c r="AX84" s="261">
        <f>AX13+AX24+AX49++AX75+AX81+AX36+AX71</f>
        <v>30</v>
      </c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</row>
    <row r="85" spans="1:73" s="106" customFormat="1" ht="22.5">
      <c r="A85" s="116"/>
      <c r="B85" s="123" t="s">
        <v>70</v>
      </c>
      <c r="C85" s="515">
        <f>C84</f>
        <v>1634</v>
      </c>
      <c r="D85" s="516"/>
      <c r="E85" s="516"/>
      <c r="F85" s="516"/>
      <c r="G85" s="516"/>
      <c r="H85" s="517"/>
      <c r="I85" s="468">
        <f>SUM(I84:M84)</f>
        <v>232</v>
      </c>
      <c r="J85" s="468"/>
      <c r="K85" s="468"/>
      <c r="L85" s="468"/>
      <c r="M85" s="468"/>
      <c r="N85" s="468"/>
      <c r="O85" s="469"/>
      <c r="P85" s="467">
        <f>SUM(P84:T84)</f>
        <v>316</v>
      </c>
      <c r="Q85" s="468"/>
      <c r="R85" s="468"/>
      <c r="S85" s="468"/>
      <c r="T85" s="468"/>
      <c r="U85" s="468"/>
      <c r="V85" s="469"/>
      <c r="W85" s="467">
        <f>SUM(W84:AA84)</f>
        <v>290</v>
      </c>
      <c r="X85" s="468"/>
      <c r="Y85" s="468"/>
      <c r="Z85" s="468"/>
      <c r="AA85" s="468"/>
      <c r="AB85" s="468"/>
      <c r="AC85" s="469"/>
      <c r="AD85" s="467">
        <f>SUM(AD84:AH84)</f>
        <v>352</v>
      </c>
      <c r="AE85" s="468"/>
      <c r="AF85" s="468"/>
      <c r="AG85" s="468"/>
      <c r="AH85" s="468"/>
      <c r="AI85" s="468"/>
      <c r="AJ85" s="469"/>
      <c r="AK85" s="467">
        <f>SUM(AK84:AO84)</f>
        <v>244</v>
      </c>
      <c r="AL85" s="468"/>
      <c r="AM85" s="468"/>
      <c r="AN85" s="468"/>
      <c r="AO85" s="468"/>
      <c r="AP85" s="468"/>
      <c r="AQ85" s="469"/>
      <c r="AR85" s="467">
        <f>SUM(AR84:AV84)</f>
        <v>200</v>
      </c>
      <c r="AS85" s="468"/>
      <c r="AT85" s="468"/>
      <c r="AU85" s="468"/>
      <c r="AV85" s="468"/>
      <c r="AW85" s="468"/>
      <c r="AX85" s="46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</row>
    <row r="86" spans="1:73" s="9" customFormat="1" ht="24.75" customHeight="1" thickBot="1">
      <c r="A86" s="116"/>
      <c r="B86" s="124" t="s">
        <v>38</v>
      </c>
      <c r="C86" s="527">
        <f>C85-H84</f>
        <v>1154</v>
      </c>
      <c r="D86" s="528"/>
      <c r="E86" s="528"/>
      <c r="F86" s="528"/>
      <c r="G86" s="528"/>
      <c r="H86" s="529"/>
      <c r="I86" s="494">
        <f>SUM(I84:L84)</f>
        <v>232</v>
      </c>
      <c r="J86" s="494"/>
      <c r="K86" s="494"/>
      <c r="L86" s="494"/>
      <c r="M86" s="494"/>
      <c r="N86" s="494"/>
      <c r="O86" s="495"/>
      <c r="P86" s="493">
        <f>SUM(P84:S84)</f>
        <v>236</v>
      </c>
      <c r="Q86" s="494"/>
      <c r="R86" s="494"/>
      <c r="S86" s="494"/>
      <c r="T86" s="494"/>
      <c r="U86" s="494"/>
      <c r="V86" s="495"/>
      <c r="W86" s="493">
        <f>SUM(W84:Z84)</f>
        <v>210</v>
      </c>
      <c r="X86" s="494"/>
      <c r="Y86" s="494"/>
      <c r="Z86" s="494"/>
      <c r="AA86" s="494"/>
      <c r="AB86" s="494"/>
      <c r="AC86" s="495"/>
      <c r="AD86" s="493">
        <f>SUM(AD84:AG84)</f>
        <v>192</v>
      </c>
      <c r="AE86" s="494"/>
      <c r="AF86" s="494"/>
      <c r="AG86" s="494"/>
      <c r="AH86" s="494"/>
      <c r="AI86" s="494"/>
      <c r="AJ86" s="495"/>
      <c r="AK86" s="493">
        <f>SUM(AK84:AN84)</f>
        <v>164</v>
      </c>
      <c r="AL86" s="494"/>
      <c r="AM86" s="494"/>
      <c r="AN86" s="494"/>
      <c r="AO86" s="494"/>
      <c r="AP86" s="494"/>
      <c r="AQ86" s="495"/>
      <c r="AR86" s="493">
        <f>SUM(AR84:AU84)</f>
        <v>120</v>
      </c>
      <c r="AS86" s="494"/>
      <c r="AT86" s="494"/>
      <c r="AU86" s="494"/>
      <c r="AV86" s="494"/>
      <c r="AW86" s="494"/>
      <c r="AX86" s="495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</row>
    <row r="87" spans="1:73" s="9" customFormat="1" ht="18.75">
      <c r="A87" s="385"/>
      <c r="B87" s="385"/>
      <c r="C87" s="385"/>
      <c r="D87" s="385"/>
      <c r="E87" s="385"/>
      <c r="F87" s="385"/>
      <c r="G87" s="385"/>
      <c r="H87" s="385"/>
      <c r="I87" s="385"/>
      <c r="J87" s="385"/>
      <c r="K87" s="385"/>
      <c r="L87" s="385"/>
      <c r="M87" s="385"/>
      <c r="N87" s="385"/>
      <c r="O87" s="385"/>
      <c r="P87" s="385"/>
      <c r="Q87" s="385"/>
      <c r="R87" s="385"/>
      <c r="S87" s="385"/>
      <c r="T87" s="385"/>
      <c r="U87" s="385"/>
      <c r="V87" s="385"/>
      <c r="W87" s="385"/>
      <c r="X87" s="385"/>
      <c r="Y87" s="385"/>
      <c r="Z87" s="385"/>
      <c r="AA87" s="385"/>
      <c r="AB87" s="385"/>
      <c r="AC87" s="385"/>
      <c r="AD87" s="385"/>
      <c r="AE87" s="385"/>
      <c r="AF87" s="385"/>
      <c r="AG87" s="385"/>
      <c r="AH87" s="385"/>
      <c r="AI87" s="385"/>
      <c r="AJ87" s="385"/>
      <c r="AK87" s="385"/>
      <c r="AL87" s="385"/>
      <c r="AM87" s="385"/>
      <c r="AN87" s="385"/>
      <c r="AO87" s="385"/>
      <c r="AP87" s="385"/>
      <c r="AQ87" s="385"/>
      <c r="AR87" s="385"/>
      <c r="AS87" s="385"/>
      <c r="AT87" s="385"/>
      <c r="AU87" s="29"/>
      <c r="AV87" s="385"/>
      <c r="AW87" s="385"/>
      <c r="AX87" s="385"/>
      <c r="AY87" s="385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</row>
    <row r="88" spans="1:56" s="29" customFormat="1" ht="20.25">
      <c r="A88" s="116"/>
      <c r="B88" s="125" t="s">
        <v>39</v>
      </c>
      <c r="AR88" s="126"/>
      <c r="AS88" s="128"/>
      <c r="AT88" s="128"/>
      <c r="AV88" s="9"/>
      <c r="AW88" s="9"/>
      <c r="AX88" s="9"/>
      <c r="AY88" s="9"/>
      <c r="AZ88" s="9"/>
      <c r="BA88" s="9"/>
      <c r="BB88" s="9"/>
      <c r="BC88" s="9"/>
      <c r="BD88" s="9"/>
    </row>
    <row r="89" spans="1:56" s="29" customFormat="1" ht="22.5">
      <c r="A89" s="116"/>
      <c r="B89" s="131" t="s">
        <v>40</v>
      </c>
      <c r="C89" s="192"/>
      <c r="D89" s="132"/>
      <c r="E89" s="132"/>
      <c r="F89" s="132"/>
      <c r="G89" s="132"/>
      <c r="H89" s="132"/>
      <c r="AY89" s="9"/>
      <c r="AZ89" s="9"/>
      <c r="BA89" s="9"/>
      <c r="BB89" s="9"/>
      <c r="BC89" s="9"/>
      <c r="BD89" s="9"/>
    </row>
    <row r="90" spans="1:56" s="29" customFormat="1" ht="20.25">
      <c r="A90" s="116"/>
      <c r="B90" s="131" t="s">
        <v>41</v>
      </c>
      <c r="C90" s="132"/>
      <c r="D90" s="132"/>
      <c r="E90" s="132"/>
      <c r="F90" s="132"/>
      <c r="G90" s="132"/>
      <c r="H90" s="132"/>
      <c r="AY90" s="9"/>
      <c r="AZ90" s="9"/>
      <c r="BA90" s="9"/>
      <c r="BB90" s="9"/>
      <c r="BC90" s="9"/>
      <c r="BD90" s="9"/>
    </row>
    <row r="91" spans="1:56" s="29" customFormat="1" ht="20.25">
      <c r="A91" s="116"/>
      <c r="B91" s="9" t="s">
        <v>42</v>
      </c>
      <c r="C91" s="132"/>
      <c r="D91" s="132"/>
      <c r="E91" s="132"/>
      <c r="F91" s="132"/>
      <c r="G91" s="132"/>
      <c r="H91" s="132"/>
      <c r="AJ91" s="35"/>
      <c r="AK91" s="35"/>
      <c r="AL91" s="35"/>
      <c r="AM91" s="35"/>
      <c r="AN91" s="35"/>
      <c r="AO91" s="35"/>
      <c r="AP91" s="35"/>
      <c r="AY91" s="9"/>
      <c r="AZ91" s="9"/>
      <c r="BA91" s="9"/>
      <c r="BB91" s="9"/>
      <c r="BC91" s="9"/>
      <c r="BD91" s="9"/>
    </row>
    <row r="92" spans="1:56" s="29" customFormat="1" ht="20.25">
      <c r="A92" s="116"/>
      <c r="B92" s="131" t="s">
        <v>69</v>
      </c>
      <c r="C92" s="132"/>
      <c r="D92" s="132"/>
      <c r="E92" s="132"/>
      <c r="F92" s="132"/>
      <c r="G92" s="132"/>
      <c r="H92" s="132"/>
      <c r="AI92" s="134"/>
      <c r="AJ92" s="133"/>
      <c r="AK92" s="476" t="s">
        <v>43</v>
      </c>
      <c r="AL92" s="476"/>
      <c r="AM92" s="476"/>
      <c r="AN92" s="476"/>
      <c r="AO92" s="476"/>
      <c r="AP92" s="133"/>
      <c r="AQ92" s="133"/>
      <c r="AR92" s="134"/>
      <c r="AY92" s="9"/>
      <c r="AZ92" s="9"/>
      <c r="BA92" s="9"/>
      <c r="BB92" s="9"/>
      <c r="BC92" s="9"/>
      <c r="BD92" s="9"/>
    </row>
    <row r="93" spans="1:56" s="29" customFormat="1" ht="20.25">
      <c r="A93" s="116"/>
      <c r="B93" s="9" t="s">
        <v>44</v>
      </c>
      <c r="C93" s="132"/>
      <c r="D93" s="132"/>
      <c r="E93" s="132"/>
      <c r="F93" s="132"/>
      <c r="G93" s="132"/>
      <c r="H93" s="132"/>
      <c r="AI93" s="134"/>
      <c r="AJ93" s="133"/>
      <c r="AK93" s="133"/>
      <c r="AL93" s="133"/>
      <c r="AM93" s="133"/>
      <c r="AN93" s="133"/>
      <c r="AO93" s="133"/>
      <c r="AP93" s="133"/>
      <c r="AQ93" s="133"/>
      <c r="AR93" s="134"/>
      <c r="AY93" s="9"/>
      <c r="AZ93" s="9"/>
      <c r="BA93" s="9"/>
      <c r="BB93" s="9"/>
      <c r="BC93" s="9"/>
      <c r="BD93" s="9"/>
    </row>
    <row r="94" spans="2:51" ht="22.5">
      <c r="B94" s="141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  <c r="AN94" s="192"/>
      <c r="AO94" s="192"/>
      <c r="AP94" s="192"/>
      <c r="AQ94" s="192"/>
      <c r="AR94" s="192"/>
      <c r="AS94" s="192"/>
      <c r="AT94" s="192"/>
      <c r="AU94" s="192"/>
      <c r="AV94" s="192"/>
      <c r="AW94" s="192"/>
      <c r="AX94" s="192"/>
      <c r="AY94" s="9"/>
    </row>
    <row r="95" spans="9:15" ht="12">
      <c r="I95" s="29"/>
      <c r="J95" s="29"/>
      <c r="K95" s="29"/>
      <c r="L95" s="29"/>
      <c r="M95" s="29"/>
      <c r="N95" s="29"/>
      <c r="O95" s="29"/>
    </row>
    <row r="96" spans="9:15" ht="12">
      <c r="I96" s="29"/>
      <c r="J96" s="29"/>
      <c r="K96" s="29"/>
      <c r="L96" s="29"/>
      <c r="M96" s="29"/>
      <c r="N96" s="29"/>
      <c r="O96" s="29"/>
    </row>
    <row r="97" spans="9:15" ht="12">
      <c r="I97" s="29"/>
      <c r="J97" s="29"/>
      <c r="K97" s="29"/>
      <c r="L97" s="29"/>
      <c r="M97" s="29"/>
      <c r="N97" s="29"/>
      <c r="O97" s="29"/>
    </row>
    <row r="98" spans="9:15" ht="12">
      <c r="I98" s="29"/>
      <c r="J98" s="29"/>
      <c r="K98" s="29"/>
      <c r="L98" s="29"/>
      <c r="M98" s="29"/>
      <c r="N98" s="29"/>
      <c r="O98" s="29"/>
    </row>
    <row r="99" spans="9:15" ht="12">
      <c r="I99" s="29"/>
      <c r="J99" s="29"/>
      <c r="K99" s="29"/>
      <c r="L99" s="29"/>
      <c r="M99" s="29"/>
      <c r="N99" s="29"/>
      <c r="O99" s="29"/>
    </row>
    <row r="100" spans="9:15" ht="12">
      <c r="I100" s="29"/>
      <c r="J100" s="29"/>
      <c r="K100" s="29"/>
      <c r="L100" s="29"/>
      <c r="M100" s="29"/>
      <c r="N100" s="29"/>
      <c r="O100" s="29"/>
    </row>
    <row r="101" spans="9:15" ht="12">
      <c r="I101" s="29"/>
      <c r="J101" s="29"/>
      <c r="K101" s="29"/>
      <c r="L101" s="29"/>
      <c r="M101" s="29"/>
      <c r="N101" s="29"/>
      <c r="O101" s="29"/>
    </row>
    <row r="102" spans="9:15" ht="12">
      <c r="I102" s="29"/>
      <c r="J102" s="29"/>
      <c r="K102" s="29"/>
      <c r="L102" s="29"/>
      <c r="M102" s="29"/>
      <c r="N102" s="29"/>
      <c r="O102" s="29"/>
    </row>
    <row r="103" spans="9:15" ht="12">
      <c r="I103" s="29"/>
      <c r="J103" s="29"/>
      <c r="K103" s="29"/>
      <c r="L103" s="29"/>
      <c r="M103" s="29"/>
      <c r="N103" s="29"/>
      <c r="O103" s="29"/>
    </row>
    <row r="104" spans="9:15" ht="12">
      <c r="I104" s="29"/>
      <c r="J104" s="29"/>
      <c r="K104" s="29"/>
      <c r="L104" s="29"/>
      <c r="M104" s="29"/>
      <c r="N104" s="29"/>
      <c r="O104" s="29"/>
    </row>
    <row r="105" spans="9:15" ht="12">
      <c r="I105" s="29"/>
      <c r="J105" s="29"/>
      <c r="K105" s="29"/>
      <c r="L105" s="29"/>
      <c r="M105" s="29"/>
      <c r="N105" s="29"/>
      <c r="O105" s="29"/>
    </row>
    <row r="106" spans="9:15" ht="12">
      <c r="I106" s="29"/>
      <c r="J106" s="29"/>
      <c r="K106" s="29"/>
      <c r="L106" s="29"/>
      <c r="M106" s="29"/>
      <c r="N106" s="29"/>
      <c r="O106" s="29"/>
    </row>
    <row r="107" spans="9:15" ht="12">
      <c r="I107" s="29"/>
      <c r="J107" s="29"/>
      <c r="K107" s="29"/>
      <c r="L107" s="29"/>
      <c r="M107" s="29"/>
      <c r="N107" s="29"/>
      <c r="O107" s="29"/>
    </row>
    <row r="108" spans="9:15" ht="12">
      <c r="I108" s="29"/>
      <c r="J108" s="29"/>
      <c r="K108" s="29"/>
      <c r="L108" s="29"/>
      <c r="M108" s="29"/>
      <c r="N108" s="29"/>
      <c r="O108" s="29"/>
    </row>
    <row r="109" spans="9:15" ht="12">
      <c r="I109" s="29"/>
      <c r="J109" s="29"/>
      <c r="K109" s="29"/>
      <c r="L109" s="29"/>
      <c r="M109" s="29"/>
      <c r="N109" s="29"/>
      <c r="O109" s="29"/>
    </row>
    <row r="110" spans="9:15" ht="12">
      <c r="I110" s="29"/>
      <c r="J110" s="29"/>
      <c r="K110" s="29"/>
      <c r="L110" s="29"/>
      <c r="M110" s="29"/>
      <c r="N110" s="29"/>
      <c r="O110" s="29"/>
    </row>
    <row r="111" spans="9:15" ht="12">
      <c r="I111" s="29"/>
      <c r="J111" s="29"/>
      <c r="K111" s="29"/>
      <c r="L111" s="29"/>
      <c r="M111" s="29"/>
      <c r="N111" s="29"/>
      <c r="O111" s="29"/>
    </row>
    <row r="112" spans="9:15" ht="12">
      <c r="I112" s="29"/>
      <c r="J112" s="29"/>
      <c r="K112" s="29"/>
      <c r="L112" s="29"/>
      <c r="M112" s="29"/>
      <c r="N112" s="29"/>
      <c r="O112" s="29"/>
    </row>
    <row r="113" spans="9:15" ht="12">
      <c r="I113" s="29"/>
      <c r="J113" s="29"/>
      <c r="K113" s="29"/>
      <c r="L113" s="29"/>
      <c r="M113" s="29"/>
      <c r="N113" s="29"/>
      <c r="O113" s="29"/>
    </row>
    <row r="114" spans="9:15" ht="12">
      <c r="I114" s="29"/>
      <c r="J114" s="29"/>
      <c r="K114" s="29"/>
      <c r="L114" s="29"/>
      <c r="M114" s="29"/>
      <c r="N114" s="29"/>
      <c r="O114" s="29"/>
    </row>
    <row r="115" spans="9:15" ht="12">
      <c r="I115" s="29"/>
      <c r="J115" s="29"/>
      <c r="K115" s="29"/>
      <c r="L115" s="29"/>
      <c r="M115" s="29"/>
      <c r="N115" s="29"/>
      <c r="O115" s="29"/>
    </row>
    <row r="116" spans="9:15" ht="12">
      <c r="I116" s="29"/>
      <c r="J116" s="29"/>
      <c r="K116" s="29"/>
      <c r="L116" s="29"/>
      <c r="M116" s="29"/>
      <c r="N116" s="29"/>
      <c r="O116" s="29"/>
    </row>
    <row r="117" spans="9:15" ht="12">
      <c r="I117" s="29"/>
      <c r="J117" s="29"/>
      <c r="K117" s="29"/>
      <c r="L117" s="29"/>
      <c r="M117" s="29"/>
      <c r="N117" s="29"/>
      <c r="O117" s="29"/>
    </row>
    <row r="118" spans="9:15" ht="12">
      <c r="I118" s="29"/>
      <c r="J118" s="29"/>
      <c r="K118" s="29"/>
      <c r="L118" s="29"/>
      <c r="M118" s="29"/>
      <c r="N118" s="29"/>
      <c r="O118" s="29"/>
    </row>
    <row r="119" spans="9:15" ht="12">
      <c r="I119" s="29"/>
      <c r="J119" s="29"/>
      <c r="K119" s="29"/>
      <c r="L119" s="29"/>
      <c r="M119" s="29"/>
      <c r="N119" s="29"/>
      <c r="O119" s="29"/>
    </row>
    <row r="120" spans="9:15" ht="12">
      <c r="I120" s="29"/>
      <c r="J120" s="29"/>
      <c r="K120" s="29"/>
      <c r="L120" s="29"/>
      <c r="M120" s="29"/>
      <c r="N120" s="29"/>
      <c r="O120" s="29"/>
    </row>
    <row r="121" spans="9:15" ht="12">
      <c r="I121" s="29"/>
      <c r="J121" s="29"/>
      <c r="K121" s="29"/>
      <c r="L121" s="29"/>
      <c r="M121" s="29"/>
      <c r="N121" s="29"/>
      <c r="O121" s="29"/>
    </row>
    <row r="122" spans="9:15" ht="12">
      <c r="I122" s="29"/>
      <c r="J122" s="29"/>
      <c r="K122" s="29"/>
      <c r="L122" s="29"/>
      <c r="M122" s="29"/>
      <c r="N122" s="29"/>
      <c r="O122" s="29"/>
    </row>
    <row r="123" spans="9:15" ht="12">
      <c r="I123" s="29"/>
      <c r="J123" s="29"/>
      <c r="K123" s="29"/>
      <c r="L123" s="29"/>
      <c r="M123" s="29"/>
      <c r="N123" s="29"/>
      <c r="O123" s="29"/>
    </row>
    <row r="124" spans="9:15" ht="12">
      <c r="I124" s="29"/>
      <c r="J124" s="29"/>
      <c r="K124" s="29"/>
      <c r="L124" s="29"/>
      <c r="M124" s="29"/>
      <c r="N124" s="29"/>
      <c r="O124" s="29"/>
    </row>
    <row r="125" spans="9:15" ht="12">
      <c r="I125" s="29"/>
      <c r="J125" s="29"/>
      <c r="K125" s="29"/>
      <c r="L125" s="29"/>
      <c r="M125" s="29"/>
      <c r="N125" s="29"/>
      <c r="O125" s="29"/>
    </row>
    <row r="126" spans="9:15" ht="12">
      <c r="I126" s="29"/>
      <c r="J126" s="29"/>
      <c r="K126" s="29"/>
      <c r="L126" s="29"/>
      <c r="M126" s="29"/>
      <c r="N126" s="29"/>
      <c r="O126" s="29"/>
    </row>
    <row r="127" spans="9:15" ht="12">
      <c r="I127" s="29"/>
      <c r="J127" s="29"/>
      <c r="K127" s="29"/>
      <c r="L127" s="29"/>
      <c r="M127" s="29"/>
      <c r="N127" s="29"/>
      <c r="O127" s="29"/>
    </row>
    <row r="128" spans="9:15" ht="12">
      <c r="I128" s="29"/>
      <c r="J128" s="29"/>
      <c r="K128" s="29"/>
      <c r="L128" s="29"/>
      <c r="M128" s="29"/>
      <c r="N128" s="29"/>
      <c r="O128" s="29"/>
    </row>
    <row r="129" spans="9:15" ht="12">
      <c r="I129" s="29"/>
      <c r="J129" s="29"/>
      <c r="K129" s="29"/>
      <c r="L129" s="29"/>
      <c r="M129" s="29"/>
      <c r="N129" s="29"/>
      <c r="O129" s="29"/>
    </row>
    <row r="130" spans="9:15" ht="12">
      <c r="I130" s="29"/>
      <c r="J130" s="29"/>
      <c r="K130" s="29"/>
      <c r="L130" s="29"/>
      <c r="M130" s="29"/>
      <c r="N130" s="29"/>
      <c r="O130" s="29"/>
    </row>
    <row r="131" spans="9:15" ht="12">
      <c r="I131" s="29"/>
      <c r="J131" s="29"/>
      <c r="K131" s="29"/>
      <c r="L131" s="29"/>
      <c r="M131" s="29"/>
      <c r="N131" s="29"/>
      <c r="O131" s="29"/>
    </row>
    <row r="132" spans="9:15" ht="12">
      <c r="I132" s="29"/>
      <c r="J132" s="29"/>
      <c r="K132" s="29"/>
      <c r="L132" s="29"/>
      <c r="M132" s="29"/>
      <c r="N132" s="29"/>
      <c r="O132" s="29"/>
    </row>
    <row r="133" spans="9:15" ht="12">
      <c r="I133" s="29"/>
      <c r="J133" s="29"/>
      <c r="K133" s="29"/>
      <c r="L133" s="29"/>
      <c r="M133" s="29"/>
      <c r="N133" s="29"/>
      <c r="O133" s="29"/>
    </row>
    <row r="134" spans="9:15" ht="12">
      <c r="I134" s="29"/>
      <c r="J134" s="29"/>
      <c r="K134" s="29"/>
      <c r="L134" s="29"/>
      <c r="M134" s="29"/>
      <c r="N134" s="29"/>
      <c r="O134" s="29"/>
    </row>
    <row r="135" spans="9:15" ht="12">
      <c r="I135" s="29"/>
      <c r="J135" s="29"/>
      <c r="K135" s="29"/>
      <c r="L135" s="29"/>
      <c r="M135" s="29"/>
      <c r="N135" s="29"/>
      <c r="O135" s="29"/>
    </row>
    <row r="136" spans="9:15" ht="12">
      <c r="I136" s="29"/>
      <c r="J136" s="29"/>
      <c r="K136" s="29"/>
      <c r="L136" s="29"/>
      <c r="M136" s="29"/>
      <c r="N136" s="29"/>
      <c r="O136" s="29"/>
    </row>
    <row r="137" spans="9:15" ht="12">
      <c r="I137" s="29"/>
      <c r="J137" s="29"/>
      <c r="K137" s="29"/>
      <c r="L137" s="29"/>
      <c r="M137" s="29"/>
      <c r="N137" s="29"/>
      <c r="O137" s="29"/>
    </row>
    <row r="138" spans="9:15" ht="12">
      <c r="I138" s="29"/>
      <c r="J138" s="29"/>
      <c r="K138" s="29"/>
      <c r="L138" s="29"/>
      <c r="M138" s="29"/>
      <c r="N138" s="29"/>
      <c r="O138" s="29"/>
    </row>
    <row r="139" spans="9:15" ht="12">
      <c r="I139" s="29"/>
      <c r="J139" s="29"/>
      <c r="K139" s="29"/>
      <c r="L139" s="29"/>
      <c r="M139" s="29"/>
      <c r="N139" s="29"/>
      <c r="O139" s="29"/>
    </row>
    <row r="140" spans="9:15" ht="12">
      <c r="I140" s="29"/>
      <c r="J140" s="29"/>
      <c r="K140" s="29"/>
      <c r="L140" s="29"/>
      <c r="M140" s="29"/>
      <c r="N140" s="29"/>
      <c r="O140" s="29"/>
    </row>
    <row r="141" spans="9:15" ht="12">
      <c r="I141" s="29"/>
      <c r="J141" s="29"/>
      <c r="K141" s="29"/>
      <c r="L141" s="29"/>
      <c r="M141" s="29"/>
      <c r="N141" s="29"/>
      <c r="O141" s="29"/>
    </row>
    <row r="142" spans="9:15" ht="12">
      <c r="I142" s="29"/>
      <c r="J142" s="29"/>
      <c r="K142" s="29"/>
      <c r="L142" s="29"/>
      <c r="M142" s="29"/>
      <c r="N142" s="29"/>
      <c r="O142" s="29"/>
    </row>
  </sheetData>
  <sheetProtection/>
  <mergeCells count="31">
    <mergeCell ref="A1:D1"/>
    <mergeCell ref="AP1:AY8"/>
    <mergeCell ref="A3:D3"/>
    <mergeCell ref="C9:H9"/>
    <mergeCell ref="A10:A11"/>
    <mergeCell ref="B10:B11"/>
    <mergeCell ref="D10:H10"/>
    <mergeCell ref="I10:O10"/>
    <mergeCell ref="W10:AC10"/>
    <mergeCell ref="AD10:AJ10"/>
    <mergeCell ref="AK10:AQ10"/>
    <mergeCell ref="AR10:AX10"/>
    <mergeCell ref="W83:AC83"/>
    <mergeCell ref="AD83:AJ83"/>
    <mergeCell ref="AK83:AQ83"/>
    <mergeCell ref="AR83:AX83"/>
    <mergeCell ref="AK92:AO92"/>
    <mergeCell ref="AR85:AX85"/>
    <mergeCell ref="AK86:AQ86"/>
    <mergeCell ref="AR86:AX86"/>
    <mergeCell ref="AK85:AQ85"/>
    <mergeCell ref="AD86:AJ86"/>
    <mergeCell ref="C85:H85"/>
    <mergeCell ref="I85:O85"/>
    <mergeCell ref="P85:V85"/>
    <mergeCell ref="W85:AC85"/>
    <mergeCell ref="AD85:AJ85"/>
    <mergeCell ref="C86:H86"/>
    <mergeCell ref="I86:O86"/>
    <mergeCell ref="P86:V86"/>
    <mergeCell ref="W86:AC86"/>
  </mergeCells>
  <printOptions/>
  <pageMargins left="0.7086614173228347" right="0.7086614173228347" top="0.7480314960629921" bottom="1.32" header="0.31496062992125984" footer="0.31496062992125984"/>
  <pageSetup fitToHeight="2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drzystek</dc:creator>
  <cp:keywords/>
  <dc:description/>
  <cp:lastModifiedBy>Bukowska Elżbieta</cp:lastModifiedBy>
  <cp:lastPrinted>2018-01-26T13:11:08Z</cp:lastPrinted>
  <dcterms:created xsi:type="dcterms:W3CDTF">2015-04-29T07:46:09Z</dcterms:created>
  <dcterms:modified xsi:type="dcterms:W3CDTF">2018-02-15T13:20:11Z</dcterms:modified>
  <cp:category/>
  <cp:version/>
  <cp:contentType/>
  <cp:contentStatus/>
</cp:coreProperties>
</file>